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9ED99DB-2294-407F-ACDF-3EB34EEF0C5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6" i="1" l="1"/>
  <c r="N16" i="1"/>
  <c r="N17" i="1"/>
  <c r="N20" i="1"/>
  <c r="N37" i="1"/>
  <c r="N6" i="11"/>
  <c r="N16" i="11"/>
  <c r="N17" i="11"/>
  <c r="N20" i="11"/>
  <c r="N34" i="11"/>
  <c r="N35" i="11"/>
  <c r="N37" i="11"/>
  <c r="N6" i="12"/>
  <c r="N12" i="12"/>
  <c r="N16" i="12"/>
  <c r="N17" i="12"/>
  <c r="N20" i="12"/>
  <c r="N34" i="12"/>
  <c r="N35" i="12"/>
  <c r="N37" i="12"/>
  <c r="N6" i="10"/>
  <c r="N16" i="10"/>
  <c r="N17" i="10"/>
  <c r="N20" i="10"/>
  <c r="N12" i="10" l="1"/>
  <c r="N12" i="11"/>
  <c r="N12" i="1"/>
  <c r="N32" i="11"/>
  <c r="N32" i="12"/>
  <c r="N33" i="12"/>
  <c r="N33" i="11"/>
  <c r="N32" i="1"/>
  <c r="N32" i="10"/>
  <c r="N33" i="10"/>
  <c r="N33" i="1"/>
  <c r="N36" i="12" l="1"/>
  <c r="N36" i="11"/>
  <c r="N36" i="1"/>
  <c r="N36" i="10"/>
  <c r="I2" i="1"/>
  <c r="I2" i="11"/>
  <c r="I2" i="12"/>
  <c r="I2" i="10"/>
  <c r="N38" i="12" l="1"/>
  <c r="N38" i="11"/>
  <c r="N38" i="10"/>
  <c r="N38" i="1"/>
  <c r="M37" i="12"/>
  <c r="M37" i="11"/>
  <c r="M37" i="1"/>
  <c r="M6" i="1" l="1"/>
  <c r="M16" i="1"/>
  <c r="M17" i="1"/>
  <c r="M20" i="1"/>
  <c r="M6" i="11"/>
  <c r="M16" i="11"/>
  <c r="M17" i="11"/>
  <c r="M20" i="11"/>
  <c r="M34" i="11"/>
  <c r="M35" i="11"/>
  <c r="M6" i="12"/>
  <c r="M16" i="12"/>
  <c r="M17" i="12"/>
  <c r="M20" i="12"/>
  <c r="M34" i="12"/>
  <c r="M35" i="12"/>
  <c r="M6" i="10"/>
  <c r="M16" i="10"/>
  <c r="M17" i="10"/>
  <c r="M20" i="10"/>
  <c r="M32" i="12" l="1"/>
  <c r="M12" i="12"/>
  <c r="M33" i="12"/>
  <c r="M32" i="11"/>
  <c r="M32" i="1"/>
  <c r="M33" i="10"/>
  <c r="M33" i="11"/>
  <c r="M33" i="1"/>
  <c r="M12" i="1"/>
  <c r="M32" i="10"/>
  <c r="M12" i="10"/>
  <c r="M12" i="11"/>
  <c r="M36" i="11" l="1"/>
  <c r="M36" i="10"/>
  <c r="M36" i="12"/>
  <c r="M36" i="1"/>
  <c r="M38" i="11" l="1"/>
  <c r="M38" i="12"/>
  <c r="M38" i="1"/>
  <c r="M38" i="10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D37" i="1"/>
  <c r="E37" i="1"/>
  <c r="F37" i="1"/>
  <c r="G37" i="1"/>
  <c r="H37" i="1"/>
  <c r="I37" i="1"/>
  <c r="J37" i="1"/>
  <c r="K37" i="1"/>
  <c r="L37" i="1"/>
  <c r="L20" i="1" l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L12" i="12" l="1"/>
  <c r="L12" i="1"/>
  <c r="L12" i="10"/>
  <c r="L32" i="12"/>
  <c r="L33" i="12"/>
  <c r="L33" i="11"/>
  <c r="L32" i="11"/>
  <c r="L12" i="11"/>
  <c r="L32" i="1"/>
  <c r="L33" i="1"/>
  <c r="L32" i="10"/>
  <c r="L33" i="10"/>
  <c r="L36" i="12" l="1"/>
  <c r="L36" i="11"/>
  <c r="L36" i="1"/>
  <c r="L36" i="10"/>
  <c r="L38" i="12" l="1"/>
  <c r="L38" i="11"/>
  <c r="L38" i="1"/>
  <c r="L38" i="10"/>
  <c r="D20" i="10"/>
  <c r="E20" i="10"/>
  <c r="F20" i="10"/>
  <c r="G20" i="10"/>
  <c r="H20" i="10"/>
  <c r="I20" i="10"/>
  <c r="J20" i="10"/>
  <c r="C37" i="1" l="1"/>
  <c r="J20" i="1" l="1"/>
  <c r="K20" i="1"/>
  <c r="J20" i="11"/>
  <c r="K20" i="11"/>
  <c r="J20" i="12"/>
  <c r="K20" i="12"/>
  <c r="K20" i="10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K6" i="1"/>
  <c r="J6" i="11"/>
  <c r="K6" i="11"/>
  <c r="J6" i="12"/>
  <c r="K6" i="12"/>
  <c r="J6" i="10"/>
  <c r="K6" i="10"/>
  <c r="K12" i="12" l="1"/>
  <c r="J12" i="12"/>
  <c r="J32" i="12"/>
  <c r="J32" i="10"/>
  <c r="K12" i="10"/>
  <c r="K32" i="12"/>
  <c r="K33" i="12"/>
  <c r="J33" i="12"/>
  <c r="K32" i="10"/>
  <c r="K33" i="11"/>
  <c r="K32" i="11"/>
  <c r="J12" i="10"/>
  <c r="J33" i="10"/>
  <c r="K33" i="1"/>
  <c r="K32" i="1"/>
  <c r="J32" i="11"/>
  <c r="J33" i="11"/>
  <c r="J32" i="1"/>
  <c r="J33" i="1"/>
  <c r="K33" i="10"/>
  <c r="K12" i="1"/>
  <c r="J12" i="11"/>
  <c r="K12" i="11"/>
  <c r="J12" i="1"/>
  <c r="J36" i="12" l="1"/>
  <c r="K36" i="12"/>
  <c r="J36" i="11"/>
  <c r="K36" i="11"/>
  <c r="J36" i="1"/>
  <c r="K36" i="1"/>
  <c r="K36" i="10"/>
  <c r="J36" i="10"/>
  <c r="K38" i="12" l="1"/>
  <c r="J38" i="12"/>
  <c r="J38" i="11"/>
  <c r="K38" i="11"/>
  <c r="K38" i="1"/>
  <c r="J38" i="1"/>
  <c r="K38" i="10"/>
  <c r="J38" i="10"/>
  <c r="I17" i="10"/>
  <c r="I32" i="10" l="1"/>
  <c r="H20" i="1"/>
  <c r="I20" i="1"/>
  <c r="H20" i="11"/>
  <c r="I20" i="11"/>
  <c r="H20" i="12"/>
  <c r="I20" i="12"/>
  <c r="H16" i="1"/>
  <c r="I16" i="1"/>
  <c r="H17" i="1"/>
  <c r="I17" i="1"/>
  <c r="H16" i="11"/>
  <c r="I16" i="11"/>
  <c r="H17" i="11"/>
  <c r="I17" i="11"/>
  <c r="H16" i="12"/>
  <c r="I16" i="12"/>
  <c r="H17" i="12"/>
  <c r="I17" i="12"/>
  <c r="H16" i="10"/>
  <c r="I16" i="10"/>
  <c r="H17" i="10"/>
  <c r="H6" i="1"/>
  <c r="I6" i="1"/>
  <c r="H6" i="11"/>
  <c r="I6" i="11"/>
  <c r="H6" i="12"/>
  <c r="I6" i="12"/>
  <c r="H6" i="10"/>
  <c r="I6" i="10"/>
  <c r="H12" i="12" l="1"/>
  <c r="I12" i="12"/>
  <c r="I32" i="12"/>
  <c r="H32" i="12"/>
  <c r="H33" i="12"/>
  <c r="I33" i="12"/>
  <c r="H32" i="10"/>
  <c r="I12" i="10"/>
  <c r="I33" i="10"/>
  <c r="H12" i="10"/>
  <c r="H33" i="10"/>
  <c r="H12" i="1"/>
  <c r="H12" i="11"/>
  <c r="I12" i="1"/>
  <c r="I32" i="11"/>
  <c r="H32" i="11"/>
  <c r="I32" i="1"/>
  <c r="I33" i="11"/>
  <c r="H33" i="11"/>
  <c r="I12" i="11"/>
  <c r="H32" i="1"/>
  <c r="H33" i="1"/>
  <c r="I33" i="1"/>
  <c r="H36" i="12" l="1"/>
  <c r="I36" i="12"/>
  <c r="I36" i="11"/>
  <c r="H36" i="11"/>
  <c r="H36" i="1"/>
  <c r="I36" i="1"/>
  <c r="I36" i="10"/>
  <c r="H36" i="10"/>
  <c r="I38" i="12" l="1"/>
  <c r="H38" i="12"/>
  <c r="H38" i="11"/>
  <c r="I38" i="11"/>
  <c r="I38" i="1"/>
  <c r="H38" i="1"/>
  <c r="H38" i="10"/>
  <c r="I38" i="10"/>
  <c r="G6" i="1" l="1"/>
  <c r="G16" i="1"/>
  <c r="G17" i="1"/>
  <c r="G20" i="1"/>
  <c r="G6" i="11"/>
  <c r="G16" i="11"/>
  <c r="G17" i="11"/>
  <c r="G20" i="11"/>
  <c r="G6" i="12"/>
  <c r="G16" i="12"/>
  <c r="G17" i="12"/>
  <c r="G20" i="12"/>
  <c r="G6" i="10"/>
  <c r="G16" i="10"/>
  <c r="G17" i="10"/>
  <c r="C37" i="11"/>
  <c r="C37" i="12"/>
  <c r="C35" i="12"/>
  <c r="C34" i="12"/>
  <c r="C35" i="11"/>
  <c r="C34" i="11"/>
  <c r="G12" i="12" l="1"/>
  <c r="G33" i="12"/>
  <c r="G32" i="12"/>
  <c r="G32" i="10"/>
  <c r="G12" i="10"/>
  <c r="G33" i="10"/>
  <c r="G12" i="1"/>
  <c r="G32" i="11"/>
  <c r="G33" i="11"/>
  <c r="G32" i="1"/>
  <c r="G33" i="1"/>
  <c r="G12" i="11"/>
  <c r="F20" i="12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C20" i="10"/>
  <c r="E17" i="10"/>
  <c r="D17" i="10"/>
  <c r="C17" i="10"/>
  <c r="E16" i="10"/>
  <c r="D16" i="10"/>
  <c r="C16" i="10"/>
  <c r="E6" i="10"/>
  <c r="D6" i="10"/>
  <c r="C6" i="10"/>
  <c r="E12" i="12" l="1"/>
  <c r="D12" i="12"/>
  <c r="F32" i="10"/>
  <c r="F33" i="12"/>
  <c r="F12" i="12"/>
  <c r="C12" i="12"/>
  <c r="E33" i="12"/>
  <c r="G36" i="12"/>
  <c r="G36" i="11"/>
  <c r="G36" i="1"/>
  <c r="D32" i="12"/>
  <c r="E32" i="12"/>
  <c r="F32" i="12"/>
  <c r="D33" i="12"/>
  <c r="E32" i="10"/>
  <c r="D12" i="10"/>
  <c r="D33" i="10"/>
  <c r="E33" i="10"/>
  <c r="E12" i="10"/>
  <c r="F33" i="10"/>
  <c r="F12" i="10"/>
  <c r="D32" i="10"/>
  <c r="C32" i="1"/>
  <c r="C32" i="12"/>
  <c r="C33" i="12"/>
  <c r="F33" i="11"/>
  <c r="F32" i="11"/>
  <c r="E12" i="11"/>
  <c r="D33" i="1"/>
  <c r="E32" i="1"/>
  <c r="E33" i="1"/>
  <c r="D32" i="1"/>
  <c r="F33" i="1"/>
  <c r="G36" i="10"/>
  <c r="C12" i="10"/>
  <c r="D32" i="11"/>
  <c r="C33" i="11"/>
  <c r="C32" i="11"/>
  <c r="E32" i="11"/>
  <c r="D33" i="11"/>
  <c r="C33" i="1"/>
  <c r="F32" i="1"/>
  <c r="C12" i="11"/>
  <c r="D12" i="11"/>
  <c r="E33" i="11"/>
  <c r="F12" i="11"/>
  <c r="D12" i="1"/>
  <c r="C12" i="1"/>
  <c r="E12" i="1"/>
  <c r="F12" i="1"/>
  <c r="C33" i="10"/>
  <c r="C32" i="10"/>
  <c r="F36" i="12" l="1"/>
  <c r="D36" i="12"/>
  <c r="E36" i="12"/>
  <c r="F36" i="11"/>
  <c r="E36" i="11"/>
  <c r="E38" i="11" s="1"/>
  <c r="D36" i="11"/>
  <c r="E36" i="1"/>
  <c r="D36" i="1"/>
  <c r="F36" i="1"/>
  <c r="G38" i="12"/>
  <c r="G38" i="11"/>
  <c r="G38" i="1"/>
  <c r="C36" i="1"/>
  <c r="C36" i="12"/>
  <c r="C36" i="11"/>
  <c r="C36" i="10"/>
  <c r="E36" i="10"/>
  <c r="D36" i="10"/>
  <c r="F36" i="10"/>
  <c r="G38" i="10"/>
  <c r="F38" i="12" l="1"/>
  <c r="F38" i="11"/>
  <c r="E38" i="12"/>
  <c r="D38" i="12"/>
  <c r="D38" i="11"/>
  <c r="F38" i="1"/>
  <c r="D38" i="1"/>
  <c r="E38" i="1"/>
  <c r="C38" i="12"/>
  <c r="C38" i="1"/>
  <c r="C38" i="10"/>
  <c r="C38" i="11"/>
  <c r="F38" i="10"/>
  <c r="D38" i="10"/>
  <c r="E38" i="10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<sst xmlns="http://schemas.openxmlformats.org/spreadsheetml/2006/main" count="276" uniqueCount="75">
  <si>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</si>
  <si>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</si>
  <si>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</si>
  <si>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</si>
  <si>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</si>
  <si>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</si>
  <si>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</si>
  <si>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</si>
  <si>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</si>
  <si>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</si>
  <si>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</si>
  <si>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</si>
  <si>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</si>
  <si>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</si>
  <si>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</si>
  <si>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</si>
  <si>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</si>
  <si>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</si>
  <si>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</si>
  <si>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</si>
  <si>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</si>
  <si>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</si>
  <si>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</si>
  <si>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</si>
  <si>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</si>
  <si>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</si>
  <si>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</si>
  <si>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</si>
  <si>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</si>
  <si>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</si>
  <si>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</si>
  <si>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</si>
  <si>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</si>
  <si>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</si>
  <si>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</si>
  <si>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</si>
  <si>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</si>
  <si>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</si>
  <si>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</si>
  <si>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</si>
  <si>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</si>
  <si>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</si>
  <si>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</si>
  <si>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</si>
  <si>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</si>
  <si>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</si>
  <si>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</si>
  <si>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</si>
  <si>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</si>
  <si>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</si>
  <si>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</si>
  <si>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</si>
  <si>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</si>
  <si>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</si>
  <si>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</si>
  <si>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</si>
  <si>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</si>
  <si>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</si>
  <si>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</si>
  <si>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</si>
  <si>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</si>
  <si>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</si>
  <si>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</si>
  <si>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</si>
  <si>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</si>
  <si>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</si>
  <si>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Arunachal Pradesh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</si>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</sst>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sz val="9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1" fontId="7" fillId="3" borderId="0" xfId="0" applyNumberFormat="1" applyFont="1" applyFill="1" applyBorder="1" applyProtection="1"/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1" fontId="16" fillId="0" borderId="1" xfId="0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 wrapText="1"/>
    </xf>
    <xf numFmtId="1" fontId="1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Protection="1">
      <protection locked="0"/>
    </xf>
    <xf numFmtId="0" fontId="7" fillId="0" borderId="1" xfId="0" quotePrefix="1" applyFont="1" applyFill="1" applyBorder="1" applyProtection="1">
      <protection locked="0"/>
    </xf>
    <xf numFmtId="0" fontId="7" fillId="0" borderId="1" xfId="0" applyFont="1" applyFill="1" applyBorder="1" applyProtection="1"/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1" xfId="0" applyNumberFormat="1" applyFont="1" applyFill="1" applyBorder="1" applyProtection="1">
      <protection locked="0"/>
    </xf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39"/>
  <sheetViews>
    <sheetView tabSelected="1" zoomScale="80" zoomScaleNormal="80" zoomScaleSheetLayoutView="100" workbookViewId="0">
      <pane xSplit="2" ySplit="5" topLeftCell="C6" activePane="bottomRight" state="frozen"/>
      <selection activeCell="A34" sqref="A34:XFD35"/>
      <selection pane="topRight" activeCell="A34" sqref="A34:XFD35"/>
      <selection pane="bottomLeft" activeCell="A34" sqref="A34:XFD35"/>
      <selection pane="bottomRight" activeCell="AF12" sqref="AF12"/>
    </sheetView>
  </sheetViews>
  <sheetFormatPr defaultColWidth="8.85546875" defaultRowHeight="15" x14ac:dyDescent="0.25"/>
  <cols>
    <col min="1" max="1" width="11" style="2" customWidth="1"/>
    <col min="2" max="2" width="25.140625" style="2" customWidth="1"/>
    <col min="3" max="6" width="10.7109375" style="2" customWidth="1"/>
    <col min="7" max="14" width="11.85546875" style="1" customWidth="1"/>
    <col min="15" max="36" width="9.140625" style="2" customWidth="1"/>
    <col min="37" max="37" width="12.42578125" style="2" customWidth="1"/>
    <col min="38" max="59" width="9.140625" style="2" customWidth="1"/>
    <col min="60" max="60" width="12.140625" style="2" customWidth="1"/>
    <col min="61" max="64" width="9.140625" style="2" customWidth="1"/>
    <col min="65" max="69" width="9.140625" style="2" hidden="1" customWidth="1"/>
    <col min="70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1" customWidth="1"/>
    <col min="95" max="99" width="9.140625" style="1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42" width="9.140625" style="2" customWidth="1"/>
    <col min="143" max="143" width="9.140625" style="2" hidden="1" customWidth="1"/>
    <col min="144" max="151" width="9.140625" style="2" customWidth="1"/>
    <col min="152" max="152" width="9.140625" style="2" hidden="1" customWidth="1"/>
    <col min="153" max="157" width="9.140625" style="2" customWidth="1"/>
    <col min="158" max="158" width="9.140625" style="2" hidden="1" customWidth="1"/>
    <col min="159" max="168" width="9.140625" style="2" customWidth="1"/>
    <col min="169" max="172" width="8.85546875" style="2"/>
    <col min="173" max="173" width="12.7109375" style="2" bestFit="1" customWidth="1"/>
    <col min="174" max="16384" width="8.85546875" style="2"/>
  </cols>
  <sheetData>
    <row r="1" spans="1:173" x14ac:dyDescent="0.25">
      <c r="A1" s="2" t="s">
        <v>53</v>
      </c>
      <c r="B1" s="5" t="s">
        <v>66</v>
      </c>
    </row>
    <row r="2" spans="1:173" ht="15.75" x14ac:dyDescent="0.25">
      <c r="A2" s="6" t="s">
        <v>48</v>
      </c>
      <c r="I2" s="1" t="str">
        <f>[1]GSVA_cur!$I$3</f>
        <v>As on 01.08.2024</v>
      </c>
    </row>
    <row r="3" spans="1:173" ht="15.75" x14ac:dyDescent="0.25">
      <c r="A3" s="6"/>
    </row>
    <row r="4" spans="1:173" ht="15.75" x14ac:dyDescent="0.25">
      <c r="A4" s="14"/>
      <c r="B4" s="15"/>
      <c r="C4" s="15"/>
      <c r="D4" s="15"/>
      <c r="E4" s="16"/>
      <c r="F4" s="16" t="s">
        <v>57</v>
      </c>
      <c r="G4" s="17"/>
      <c r="H4" s="17"/>
      <c r="I4" s="17"/>
      <c r="J4" s="17"/>
      <c r="K4" s="17"/>
      <c r="L4" s="17"/>
      <c r="M4" s="17"/>
      <c r="N4" s="17"/>
    </row>
    <row r="5" spans="1:173" ht="15.75" x14ac:dyDescent="0.25">
      <c r="A5" s="18" t="s">
        <v>0</v>
      </c>
      <c r="B5" s="19" t="s">
        <v>1</v>
      </c>
      <c r="C5" s="15" t="s">
        <v>21</v>
      </c>
      <c r="D5" s="15" t="s">
        <v>22</v>
      </c>
      <c r="E5" s="15" t="s">
        <v>23</v>
      </c>
      <c r="F5" s="15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3" s="9" customFormat="1" ht="19.5" customHeight="1" x14ac:dyDescent="0.25">
      <c r="A6" s="20" t="s">
        <v>26</v>
      </c>
      <c r="B6" s="21" t="s">
        <v>2</v>
      </c>
      <c r="C6" s="22">
        <f>SUM(C7:C10)</f>
        <v>455505</v>
      </c>
      <c r="D6" s="22">
        <f t="shared" ref="D6:E6" si="0">SUM(D7:D10)</f>
        <v>545406</v>
      </c>
      <c r="E6" s="22">
        <f t="shared" si="0"/>
        <v>603498</v>
      </c>
      <c r="F6" s="22">
        <f t="shared" ref="F6:L6" si="1">SUM(F7:F10)</f>
        <v>728655</v>
      </c>
      <c r="G6" s="22">
        <f t="shared" si="1"/>
        <v>748578</v>
      </c>
      <c r="H6" s="22">
        <f t="shared" si="1"/>
        <v>695689</v>
      </c>
      <c r="I6" s="22">
        <f t="shared" si="1"/>
        <v>727665</v>
      </c>
      <c r="J6" s="22">
        <f t="shared" si="1"/>
        <v>917907</v>
      </c>
      <c r="K6" s="22">
        <f t="shared" si="1"/>
        <v>1149125</v>
      </c>
      <c r="L6" s="22">
        <f t="shared" si="1"/>
        <v>1135380</v>
      </c>
      <c r="M6" s="22">
        <f t="shared" ref="M6:N6" si="2">SUM(M7:M10)</f>
        <v>1031684</v>
      </c>
      <c r="N6" s="22">
        <f t="shared" si="2"/>
        <v>880070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Q6" s="10"/>
    </row>
    <row r="7" spans="1:173" ht="15.75" x14ac:dyDescent="0.25">
      <c r="A7" s="24">
        <v>1.1000000000000001</v>
      </c>
      <c r="B7" s="25" t="s">
        <v>59</v>
      </c>
      <c r="C7" s="11">
        <v>255815</v>
      </c>
      <c r="D7" s="11">
        <v>331962</v>
      </c>
      <c r="E7" s="11">
        <v>359897</v>
      </c>
      <c r="F7" s="11">
        <v>406795</v>
      </c>
      <c r="G7" s="11">
        <v>362741</v>
      </c>
      <c r="H7" s="11">
        <v>286311</v>
      </c>
      <c r="I7" s="11">
        <v>307171</v>
      </c>
      <c r="J7" s="11">
        <v>313168</v>
      </c>
      <c r="K7" s="11">
        <v>333622</v>
      </c>
      <c r="L7" s="12">
        <v>355176</v>
      </c>
      <c r="M7" s="12">
        <v>383909</v>
      </c>
      <c r="N7" s="12">
        <v>395844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1"/>
      <c r="FO7" s="1"/>
      <c r="FP7" s="1"/>
    </row>
    <row r="8" spans="1:173" ht="15.75" x14ac:dyDescent="0.25">
      <c r="A8" s="24">
        <v>1.2</v>
      </c>
      <c r="B8" s="25" t="s">
        <v>60</v>
      </c>
      <c r="C8" s="11">
        <v>29657</v>
      </c>
      <c r="D8" s="11">
        <v>24249</v>
      </c>
      <c r="E8" s="11">
        <v>34028</v>
      </c>
      <c r="F8" s="11">
        <v>38418</v>
      </c>
      <c r="G8" s="11">
        <v>47581</v>
      </c>
      <c r="H8" s="11">
        <v>55664</v>
      </c>
      <c r="I8" s="11">
        <v>63284</v>
      </c>
      <c r="J8" s="11">
        <v>83108</v>
      </c>
      <c r="K8" s="11">
        <v>89470</v>
      </c>
      <c r="L8" s="12">
        <v>100587</v>
      </c>
      <c r="M8" s="12">
        <v>116979</v>
      </c>
      <c r="N8" s="12">
        <v>125679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1"/>
      <c r="FO8" s="1"/>
      <c r="FP8" s="1"/>
    </row>
    <row r="9" spans="1:173" ht="15.75" x14ac:dyDescent="0.25">
      <c r="A9" s="24">
        <v>1.3</v>
      </c>
      <c r="B9" s="25" t="s">
        <v>61</v>
      </c>
      <c r="C9" s="11">
        <v>165510</v>
      </c>
      <c r="D9" s="11">
        <v>183780</v>
      </c>
      <c r="E9" s="11">
        <v>204038</v>
      </c>
      <c r="F9" s="11">
        <v>275250</v>
      </c>
      <c r="G9" s="11">
        <v>327909</v>
      </c>
      <c r="H9" s="11">
        <v>342142</v>
      </c>
      <c r="I9" s="11">
        <v>344802</v>
      </c>
      <c r="J9" s="11">
        <v>507776</v>
      </c>
      <c r="K9" s="11">
        <v>710918</v>
      </c>
      <c r="L9" s="11">
        <v>663268</v>
      </c>
      <c r="M9" s="11">
        <v>512312</v>
      </c>
      <c r="N9" s="11">
        <v>339602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1"/>
      <c r="FO9" s="1"/>
      <c r="FP9" s="1"/>
    </row>
    <row r="10" spans="1:173" ht="15.75" x14ac:dyDescent="0.25">
      <c r="A10" s="24">
        <v>1.4</v>
      </c>
      <c r="B10" s="25" t="s">
        <v>62</v>
      </c>
      <c r="C10" s="11">
        <v>4523</v>
      </c>
      <c r="D10" s="11">
        <v>5415</v>
      </c>
      <c r="E10" s="11">
        <v>5535</v>
      </c>
      <c r="F10" s="11">
        <v>8192</v>
      </c>
      <c r="G10" s="11">
        <v>10347</v>
      </c>
      <c r="H10" s="11">
        <v>11572</v>
      </c>
      <c r="I10" s="11">
        <v>12408</v>
      </c>
      <c r="J10" s="11">
        <v>13855</v>
      </c>
      <c r="K10" s="11">
        <v>15115</v>
      </c>
      <c r="L10" s="12">
        <v>16349</v>
      </c>
      <c r="M10" s="12">
        <v>18484</v>
      </c>
      <c r="N10" s="12">
        <v>18945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1"/>
      <c r="FO10" s="1"/>
      <c r="FP10" s="1"/>
    </row>
    <row r="11" spans="1:173" ht="15.75" x14ac:dyDescent="0.25">
      <c r="A11" s="26" t="s">
        <v>31</v>
      </c>
      <c r="B11" s="25" t="s">
        <v>3</v>
      </c>
      <c r="C11" s="11">
        <v>23022</v>
      </c>
      <c r="D11" s="11">
        <v>35024</v>
      </c>
      <c r="E11" s="11">
        <v>43616</v>
      </c>
      <c r="F11" s="11">
        <v>36957</v>
      </c>
      <c r="G11" s="11">
        <v>34972</v>
      </c>
      <c r="H11" s="11">
        <v>50213</v>
      </c>
      <c r="I11" s="11">
        <v>45900</v>
      </c>
      <c r="J11" s="11">
        <v>48304</v>
      </c>
      <c r="K11" s="11">
        <v>47816</v>
      </c>
      <c r="L11" s="12">
        <v>31470</v>
      </c>
      <c r="M11" s="12">
        <v>53905</v>
      </c>
      <c r="N11" s="12">
        <v>95794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"/>
      <c r="FO11" s="1"/>
      <c r="FP11" s="1"/>
    </row>
    <row r="12" spans="1:173" s="10" customFormat="1" ht="15.75" x14ac:dyDescent="0.25">
      <c r="A12" s="27"/>
      <c r="B12" s="28" t="s">
        <v>28</v>
      </c>
      <c r="C12" s="23">
        <f>C6+C11</f>
        <v>478527</v>
      </c>
      <c r="D12" s="23">
        <f t="shared" ref="D12:J12" si="3">D6+D11</f>
        <v>580430</v>
      </c>
      <c r="E12" s="23">
        <f t="shared" si="3"/>
        <v>647114</v>
      </c>
      <c r="F12" s="23">
        <f t="shared" si="3"/>
        <v>765612</v>
      </c>
      <c r="G12" s="23">
        <f t="shared" si="3"/>
        <v>783550</v>
      </c>
      <c r="H12" s="23">
        <f t="shared" si="3"/>
        <v>745902</v>
      </c>
      <c r="I12" s="23">
        <f t="shared" si="3"/>
        <v>773565</v>
      </c>
      <c r="J12" s="23">
        <f t="shared" si="3"/>
        <v>966211</v>
      </c>
      <c r="K12" s="23">
        <f t="shared" ref="K12:L12" si="4">K6+K11</f>
        <v>1196941</v>
      </c>
      <c r="L12" s="23">
        <f t="shared" si="4"/>
        <v>1166850</v>
      </c>
      <c r="M12" s="23">
        <f t="shared" ref="M12" si="5">M6+M11</f>
        <v>1085589</v>
      </c>
      <c r="N12" s="23">
        <f t="shared" ref="N12" si="6">N6+N11</f>
        <v>975864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9"/>
      <c r="FO12" s="9"/>
      <c r="FP12" s="9"/>
    </row>
    <row r="13" spans="1:173" s="1" customFormat="1" ht="15.75" x14ac:dyDescent="0.25">
      <c r="A13" s="29" t="s">
        <v>32</v>
      </c>
      <c r="B13" s="30" t="s">
        <v>4</v>
      </c>
      <c r="C13" s="11">
        <v>12899.530699999999</v>
      </c>
      <c r="D13" s="11">
        <v>14827.431499999999</v>
      </c>
      <c r="E13" s="11">
        <v>19713.920399999999</v>
      </c>
      <c r="F13" s="11">
        <v>70373.072</v>
      </c>
      <c r="G13" s="11">
        <v>43166.095999999998</v>
      </c>
      <c r="H13" s="11">
        <v>51607.873800000001</v>
      </c>
      <c r="I13" s="11">
        <v>40642.101000000002</v>
      </c>
      <c r="J13" s="11">
        <v>35246.762999999999</v>
      </c>
      <c r="K13" s="11">
        <v>24265.919999999998</v>
      </c>
      <c r="L13" s="11">
        <v>21948.178845517177</v>
      </c>
      <c r="M13" s="11">
        <v>47876.0708623112</v>
      </c>
      <c r="N13" s="11">
        <v>47258.663777074005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Q13" s="2"/>
    </row>
    <row r="14" spans="1:173" ht="45" x14ac:dyDescent="0.25">
      <c r="A14" s="26" t="s">
        <v>33</v>
      </c>
      <c r="B14" s="25" t="s">
        <v>5</v>
      </c>
      <c r="C14" s="11">
        <v>69130.001385409996</v>
      </c>
      <c r="D14" s="11">
        <v>78762.875229483994</v>
      </c>
      <c r="E14" s="11">
        <v>90520.402163555002</v>
      </c>
      <c r="F14" s="11">
        <v>112286.36043843301</v>
      </c>
      <c r="G14" s="11">
        <v>128711.190147152</v>
      </c>
      <c r="H14" s="11">
        <v>153906.00088932499</v>
      </c>
      <c r="I14" s="11">
        <v>202288.601272</v>
      </c>
      <c r="J14" s="11">
        <v>235346.37981164304</v>
      </c>
      <c r="K14" s="11">
        <v>277333.69887487998</v>
      </c>
      <c r="L14" s="11">
        <v>315780.92807127134</v>
      </c>
      <c r="M14" s="11">
        <v>384123.19394301414</v>
      </c>
      <c r="N14" s="11">
        <v>480521.51634711772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"/>
      <c r="FO14" s="1"/>
      <c r="FP14" s="1"/>
    </row>
    <row r="15" spans="1:173" ht="15.75" x14ac:dyDescent="0.25">
      <c r="A15" s="26" t="s">
        <v>34</v>
      </c>
      <c r="B15" s="25" t="s">
        <v>6</v>
      </c>
      <c r="C15" s="11">
        <v>104528.6583</v>
      </c>
      <c r="D15" s="11">
        <v>107821.3306</v>
      </c>
      <c r="E15" s="11">
        <v>124594.2812</v>
      </c>
      <c r="F15" s="11">
        <v>200871.4136</v>
      </c>
      <c r="G15" s="11">
        <v>166677.66459999999</v>
      </c>
      <c r="H15" s="11">
        <v>184476.99768022122</v>
      </c>
      <c r="I15" s="11">
        <v>221389.40058390339</v>
      </c>
      <c r="J15" s="11">
        <v>180744.54723769255</v>
      </c>
      <c r="K15" s="11">
        <v>190051.4801743204</v>
      </c>
      <c r="L15" s="11">
        <v>183047.74583394118</v>
      </c>
      <c r="M15" s="11">
        <v>233530.34979307148</v>
      </c>
      <c r="N15" s="11">
        <v>313831.36057271168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1"/>
      <c r="FO15" s="1"/>
      <c r="FP15" s="1"/>
    </row>
    <row r="16" spans="1:173" s="10" customFormat="1" ht="15.75" x14ac:dyDescent="0.25">
      <c r="A16" s="27"/>
      <c r="B16" s="28" t="s">
        <v>29</v>
      </c>
      <c r="C16" s="23">
        <f>+C13+C14+C15</f>
        <v>186558.19038540998</v>
      </c>
      <c r="D16" s="23">
        <f t="shared" ref="D16:E16" si="7">+D13+D14+D15</f>
        <v>201411.63732948399</v>
      </c>
      <c r="E16" s="23">
        <f t="shared" si="7"/>
        <v>234828.603763555</v>
      </c>
      <c r="F16" s="23">
        <f t="shared" ref="F16:G16" si="8">+F13+F14+F15</f>
        <v>383530.84603843302</v>
      </c>
      <c r="G16" s="23">
        <f t="shared" si="8"/>
        <v>338554.95074715198</v>
      </c>
      <c r="H16" s="23">
        <f t="shared" ref="H16:K16" si="9">+H13+H14+H15</f>
        <v>389990.87236954621</v>
      </c>
      <c r="I16" s="23">
        <f t="shared" si="9"/>
        <v>464320.10285590339</v>
      </c>
      <c r="J16" s="23">
        <f t="shared" si="9"/>
        <v>451337.69004933559</v>
      </c>
      <c r="K16" s="23">
        <f t="shared" si="9"/>
        <v>491651.09904920036</v>
      </c>
      <c r="L16" s="23">
        <f t="shared" ref="L16:M16" si="10">+L13+L14+L15</f>
        <v>520776.85275072965</v>
      </c>
      <c r="M16" s="23">
        <f t="shared" si="10"/>
        <v>665529.61459839682</v>
      </c>
      <c r="N16" s="23">
        <f t="shared" ref="N16" si="11">+N13+N14+N15</f>
        <v>841611.54069690336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7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7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7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9"/>
      <c r="FO16" s="9"/>
      <c r="FP16" s="9"/>
    </row>
    <row r="17" spans="1:173" s="9" customFormat="1" ht="30" x14ac:dyDescent="0.25">
      <c r="A17" s="20" t="s">
        <v>35</v>
      </c>
      <c r="B17" s="21" t="s">
        <v>7</v>
      </c>
      <c r="C17" s="22">
        <f>C18+C19</f>
        <v>59891.783800000005</v>
      </c>
      <c r="D17" s="22">
        <f t="shared" ref="D17:E17" si="12">D18+D19</f>
        <v>50878.358394115989</v>
      </c>
      <c r="E17" s="22">
        <f t="shared" si="12"/>
        <v>70494.349234881185</v>
      </c>
      <c r="F17" s="22">
        <f t="shared" ref="F17:G17" si="13">F18+F19</f>
        <v>67518.067089363409</v>
      </c>
      <c r="G17" s="22">
        <f t="shared" si="13"/>
        <v>69207.122803126476</v>
      </c>
      <c r="H17" s="22">
        <f t="shared" ref="H17:K17" si="14">H18+H19</f>
        <v>97778.56385629029</v>
      </c>
      <c r="I17" s="22">
        <f t="shared" si="14"/>
        <v>105042.11460194239</v>
      </c>
      <c r="J17" s="22">
        <f t="shared" si="14"/>
        <v>119034.2518375443</v>
      </c>
      <c r="K17" s="22">
        <f t="shared" si="14"/>
        <v>129963.5768148296</v>
      </c>
      <c r="L17" s="22">
        <f t="shared" ref="L17:M17" si="15">L18+L19</f>
        <v>114601.62413527539</v>
      </c>
      <c r="M17" s="22">
        <f t="shared" si="15"/>
        <v>102262.94609433497</v>
      </c>
      <c r="N17" s="22">
        <f t="shared" ref="N17" si="16">N18+N19</f>
        <v>117535.25474975194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Q17" s="10"/>
    </row>
    <row r="18" spans="1:173" ht="15.75" x14ac:dyDescent="0.25">
      <c r="A18" s="24">
        <v>6.1</v>
      </c>
      <c r="B18" s="25" t="s">
        <v>8</v>
      </c>
      <c r="C18" s="11">
        <v>56920.547200000001</v>
      </c>
      <c r="D18" s="11">
        <v>47879.726999999999</v>
      </c>
      <c r="E18" s="11">
        <v>67272.612399999998</v>
      </c>
      <c r="F18" s="11">
        <v>63764.013599999998</v>
      </c>
      <c r="G18" s="11">
        <v>65107.113599999997</v>
      </c>
      <c r="H18" s="11">
        <v>93278.4424</v>
      </c>
      <c r="I18" s="11">
        <v>100015.17751703691</v>
      </c>
      <c r="J18" s="11">
        <v>113137.60836626495</v>
      </c>
      <c r="K18" s="11">
        <v>123737.26697739225</v>
      </c>
      <c r="L18" s="11">
        <v>112055.23814017605</v>
      </c>
      <c r="M18" s="11">
        <v>98120.665051606746</v>
      </c>
      <c r="N18" s="11">
        <v>110537.26044266076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1"/>
      <c r="FO18" s="1"/>
      <c r="FP18" s="1"/>
    </row>
    <row r="19" spans="1:173" ht="15.75" x14ac:dyDescent="0.25">
      <c r="A19" s="24">
        <v>6.2</v>
      </c>
      <c r="B19" s="25" t="s">
        <v>9</v>
      </c>
      <c r="C19" s="11">
        <v>2971.2366000000002</v>
      </c>
      <c r="D19" s="11">
        <v>2998.6313941159897</v>
      </c>
      <c r="E19" s="11">
        <v>3221.7368348811801</v>
      </c>
      <c r="F19" s="11">
        <v>3754.053489363414</v>
      </c>
      <c r="G19" s="11">
        <v>4100.0092031264849</v>
      </c>
      <c r="H19" s="11">
        <v>4500.1214562902869</v>
      </c>
      <c r="I19" s="11">
        <v>5026.9370849054867</v>
      </c>
      <c r="J19" s="11">
        <v>5896.643471279358</v>
      </c>
      <c r="K19" s="11">
        <v>6226.3098374373512</v>
      </c>
      <c r="L19" s="11">
        <v>2546.3859950993342</v>
      </c>
      <c r="M19" s="11">
        <v>4142.2810427282211</v>
      </c>
      <c r="N19" s="11">
        <v>6997.9943070911895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1"/>
      <c r="FO19" s="1"/>
      <c r="FP19" s="1"/>
    </row>
    <row r="20" spans="1:173" s="9" customFormat="1" ht="45" x14ac:dyDescent="0.25">
      <c r="A20" s="31" t="s">
        <v>36</v>
      </c>
      <c r="B20" s="32" t="s">
        <v>10</v>
      </c>
      <c r="C20" s="22">
        <f>SUM(C21:C27)</f>
        <v>23420.103800000001</v>
      </c>
      <c r="D20" s="22">
        <f t="shared" ref="D20:J20" si="17">SUM(D21:D27)</f>
        <v>27305.967700000001</v>
      </c>
      <c r="E20" s="22">
        <f t="shared" si="17"/>
        <v>33661.297600000005</v>
      </c>
      <c r="F20" s="22">
        <f t="shared" si="17"/>
        <v>36833.6564</v>
      </c>
      <c r="G20" s="22">
        <f t="shared" si="17"/>
        <v>43207.328999999998</v>
      </c>
      <c r="H20" s="22">
        <f t="shared" si="17"/>
        <v>44510.520499999999</v>
      </c>
      <c r="I20" s="22">
        <f t="shared" si="17"/>
        <v>47443.714099999997</v>
      </c>
      <c r="J20" s="22">
        <f t="shared" si="17"/>
        <v>55586.367100000003</v>
      </c>
      <c r="K20" s="22">
        <f t="shared" ref="K20:L20" si="18">SUM(K21:K27)</f>
        <v>60551.821100000001</v>
      </c>
      <c r="L20" s="22">
        <f t="shared" si="18"/>
        <v>60801.18787042555</v>
      </c>
      <c r="M20" s="22">
        <f t="shared" ref="M20" si="19">SUM(M21:M27)</f>
        <v>76346.858393725241</v>
      </c>
      <c r="N20" s="22">
        <f t="shared" ref="N20" si="20">SUM(N21:N27)</f>
        <v>90881.24944833992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Q20" s="10"/>
    </row>
    <row r="21" spans="1:173" ht="15.75" x14ac:dyDescent="0.25">
      <c r="A21" s="24">
        <v>7.1</v>
      </c>
      <c r="B21" s="25" t="s">
        <v>11</v>
      </c>
      <c r="C21" s="11">
        <v>30</v>
      </c>
      <c r="D21" s="11">
        <v>34</v>
      </c>
      <c r="E21" s="11">
        <v>47</v>
      </c>
      <c r="F21" s="11">
        <v>59</v>
      </c>
      <c r="G21" s="11">
        <v>69</v>
      </c>
      <c r="H21" s="11">
        <v>53</v>
      </c>
      <c r="I21" s="11">
        <v>98</v>
      </c>
      <c r="J21" s="11">
        <v>95</v>
      </c>
      <c r="K21" s="11">
        <v>254</v>
      </c>
      <c r="L21" s="11">
        <v>94</v>
      </c>
      <c r="M21" s="11">
        <v>136</v>
      </c>
      <c r="N21" s="11">
        <v>360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"/>
      <c r="FO21" s="1"/>
      <c r="FP21" s="1"/>
    </row>
    <row r="22" spans="1:173" ht="15.75" x14ac:dyDescent="0.25">
      <c r="A22" s="24">
        <v>7.2</v>
      </c>
      <c r="B22" s="25" t="s">
        <v>12</v>
      </c>
      <c r="C22" s="11">
        <v>12382.265100000001</v>
      </c>
      <c r="D22" s="11">
        <v>13618.236699999999</v>
      </c>
      <c r="E22" s="11">
        <v>16306.752</v>
      </c>
      <c r="F22" s="11">
        <v>16165.106100000001</v>
      </c>
      <c r="G22" s="11">
        <v>18677.952600000001</v>
      </c>
      <c r="H22" s="11">
        <v>20067.624599999999</v>
      </c>
      <c r="I22" s="11">
        <v>22200.639999999999</v>
      </c>
      <c r="J22" s="11">
        <v>28739.6564</v>
      </c>
      <c r="K22" s="11">
        <v>30318.662</v>
      </c>
      <c r="L22" s="11">
        <v>27596.491654738624</v>
      </c>
      <c r="M22" s="11">
        <v>36840.767077103403</v>
      </c>
      <c r="N22" s="11">
        <v>42359.126916302237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1"/>
      <c r="FO22" s="1"/>
      <c r="FP22" s="1"/>
    </row>
    <row r="23" spans="1:173" ht="15.75" x14ac:dyDescent="0.25">
      <c r="A23" s="24">
        <v>7.3</v>
      </c>
      <c r="B23" s="25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1"/>
      <c r="FO23" s="1"/>
      <c r="FP23" s="1"/>
    </row>
    <row r="24" spans="1:173" ht="15.75" x14ac:dyDescent="0.25">
      <c r="A24" s="24">
        <v>7.4</v>
      </c>
      <c r="B24" s="25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4.9204999999999997</v>
      </c>
      <c r="K24" s="11">
        <v>8.8605</v>
      </c>
      <c r="L24" s="11">
        <v>3.9187037743247717</v>
      </c>
      <c r="M24" s="11">
        <v>73.936584811410938</v>
      </c>
      <c r="N24" s="11">
        <v>315.84996128774094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"/>
      <c r="FO24" s="1"/>
      <c r="FP24" s="1"/>
    </row>
    <row r="25" spans="1:173" ht="30" x14ac:dyDescent="0.25">
      <c r="A25" s="24">
        <v>7.5</v>
      </c>
      <c r="B25" s="25" t="s">
        <v>15</v>
      </c>
      <c r="C25" s="11">
        <v>77.838700000000003</v>
      </c>
      <c r="D25" s="11">
        <v>88.730999999999995</v>
      </c>
      <c r="E25" s="11">
        <v>99.545599999999993</v>
      </c>
      <c r="F25" s="11">
        <v>107.55029999999999</v>
      </c>
      <c r="G25" s="11">
        <v>118.29600000000001</v>
      </c>
      <c r="H25" s="11">
        <v>334.5591</v>
      </c>
      <c r="I25" s="11">
        <v>410.00959999999998</v>
      </c>
      <c r="J25" s="11">
        <v>1266.5367000000001</v>
      </c>
      <c r="K25" s="11">
        <v>1024.8644999999999</v>
      </c>
      <c r="L25" s="11">
        <v>535.88274113891248</v>
      </c>
      <c r="M25" s="11">
        <v>1936.1527009281479</v>
      </c>
      <c r="N25" s="11">
        <v>4469.1474125370078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"/>
      <c r="FO25" s="1"/>
      <c r="FP25" s="1"/>
    </row>
    <row r="26" spans="1:173" ht="15.75" x14ac:dyDescent="0.25">
      <c r="A26" s="24">
        <v>7.6</v>
      </c>
      <c r="B26" s="25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"/>
      <c r="FO26" s="1"/>
      <c r="FP26" s="1"/>
    </row>
    <row r="27" spans="1:173" ht="30" x14ac:dyDescent="0.25">
      <c r="A27" s="24">
        <v>7.7</v>
      </c>
      <c r="B27" s="25" t="s">
        <v>17</v>
      </c>
      <c r="C27" s="11">
        <v>10930</v>
      </c>
      <c r="D27" s="11">
        <v>13565</v>
      </c>
      <c r="E27" s="11">
        <v>17208</v>
      </c>
      <c r="F27" s="11">
        <v>20502</v>
      </c>
      <c r="G27" s="11">
        <v>24342.080399999999</v>
      </c>
      <c r="H27" s="11">
        <v>24055.336800000001</v>
      </c>
      <c r="I27" s="11">
        <v>24735.0645</v>
      </c>
      <c r="J27" s="11">
        <v>25480.253499999999</v>
      </c>
      <c r="K27" s="11">
        <v>28945.434099999999</v>
      </c>
      <c r="L27" s="11">
        <v>32570.894770773684</v>
      </c>
      <c r="M27" s="11">
        <v>37360.002030882271</v>
      </c>
      <c r="N27" s="11">
        <v>43356.125158212933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"/>
      <c r="FO27" s="1"/>
      <c r="FP27" s="1"/>
    </row>
    <row r="28" spans="1:173" ht="15.75" x14ac:dyDescent="0.25">
      <c r="A28" s="26" t="s">
        <v>37</v>
      </c>
      <c r="B28" s="25" t="s">
        <v>18</v>
      </c>
      <c r="C28" s="11">
        <v>20884</v>
      </c>
      <c r="D28" s="11">
        <v>21562</v>
      </c>
      <c r="E28" s="11">
        <v>23571</v>
      </c>
      <c r="F28" s="11">
        <v>27520</v>
      </c>
      <c r="G28" s="11">
        <v>31684</v>
      </c>
      <c r="H28" s="11">
        <v>28567</v>
      </c>
      <c r="I28" s="11">
        <v>28348</v>
      </c>
      <c r="J28" s="11">
        <v>38089</v>
      </c>
      <c r="K28" s="11">
        <v>46231</v>
      </c>
      <c r="L28" s="11">
        <v>43738</v>
      </c>
      <c r="M28" s="11">
        <v>26121</v>
      </c>
      <c r="N28" s="11">
        <v>44202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"/>
      <c r="FO28" s="1"/>
      <c r="FP28" s="1"/>
    </row>
    <row r="29" spans="1:173" ht="45" x14ac:dyDescent="0.25">
      <c r="A29" s="26" t="s">
        <v>38</v>
      </c>
      <c r="B29" s="25" t="s">
        <v>19</v>
      </c>
      <c r="C29" s="11">
        <v>38261.463200439997</v>
      </c>
      <c r="D29" s="11">
        <v>41869.360761366006</v>
      </c>
      <c r="E29" s="11">
        <v>44948.822781864059</v>
      </c>
      <c r="F29" s="11">
        <v>47594.613131382044</v>
      </c>
      <c r="G29" s="11">
        <v>48229.744277968886</v>
      </c>
      <c r="H29" s="11">
        <v>51127.45755350151</v>
      </c>
      <c r="I29" s="11">
        <v>54108.385527338753</v>
      </c>
      <c r="J29" s="11">
        <v>56239.485046481903</v>
      </c>
      <c r="K29" s="11">
        <v>57842.549885105582</v>
      </c>
      <c r="L29" s="11">
        <v>54977.289272779228</v>
      </c>
      <c r="M29" s="11">
        <v>61100.169378802995</v>
      </c>
      <c r="N29" s="11">
        <v>67216.689822846034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"/>
      <c r="FO29" s="1"/>
      <c r="FP29" s="1"/>
    </row>
    <row r="30" spans="1:173" ht="15.75" x14ac:dyDescent="0.25">
      <c r="A30" s="26" t="s">
        <v>39</v>
      </c>
      <c r="B30" s="25" t="s">
        <v>54</v>
      </c>
      <c r="C30" s="11">
        <v>135418</v>
      </c>
      <c r="D30" s="11">
        <v>149466</v>
      </c>
      <c r="E30" s="11">
        <v>183105</v>
      </c>
      <c r="F30" s="11">
        <v>232024</v>
      </c>
      <c r="G30" s="11">
        <v>247954</v>
      </c>
      <c r="H30" s="11">
        <v>266105</v>
      </c>
      <c r="I30" s="11">
        <v>329099</v>
      </c>
      <c r="J30" s="11">
        <v>332224</v>
      </c>
      <c r="K30" s="11">
        <v>448389</v>
      </c>
      <c r="L30" s="11">
        <v>474998.86987192114</v>
      </c>
      <c r="M30" s="11">
        <v>534586.1909327819</v>
      </c>
      <c r="N30" s="11">
        <v>576719.40773798665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"/>
      <c r="FO30" s="1"/>
      <c r="FP30" s="1"/>
    </row>
    <row r="31" spans="1:173" ht="15.75" x14ac:dyDescent="0.25">
      <c r="A31" s="26" t="s">
        <v>40</v>
      </c>
      <c r="B31" s="25" t="s">
        <v>20</v>
      </c>
      <c r="C31" s="11">
        <v>142509.1519</v>
      </c>
      <c r="D31" s="11">
        <v>167430.90885185482</v>
      </c>
      <c r="E31" s="11">
        <v>190011.81119764945</v>
      </c>
      <c r="F31" s="11">
        <v>193181.81975321102</v>
      </c>
      <c r="G31" s="11">
        <v>233152.06858027066</v>
      </c>
      <c r="H31" s="11">
        <v>281826.18861318019</v>
      </c>
      <c r="I31" s="11">
        <v>355809.61787564459</v>
      </c>
      <c r="J31" s="11">
        <v>378929.9471774117</v>
      </c>
      <c r="K31" s="11">
        <v>401393.29914576106</v>
      </c>
      <c r="L31" s="11">
        <v>419574.40011555608</v>
      </c>
      <c r="M31" s="11">
        <v>512036.32910103153</v>
      </c>
      <c r="N31" s="11">
        <v>625835.84264461754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1"/>
      <c r="FO31" s="1"/>
      <c r="FP31" s="1"/>
    </row>
    <row r="32" spans="1:173" s="10" customFormat="1" ht="15.75" x14ac:dyDescent="0.25">
      <c r="A32" s="27"/>
      <c r="B32" s="28" t="s">
        <v>30</v>
      </c>
      <c r="C32" s="23">
        <f>C17+C20+C28+C29+C30+C31</f>
        <v>420384.50270044</v>
      </c>
      <c r="D32" s="23">
        <f t="shared" ref="D32:J32" si="21">D17+D20+D28+D29+D30+D31</f>
        <v>458512.59570733679</v>
      </c>
      <c r="E32" s="23">
        <f t="shared" si="21"/>
        <v>545792.2808143947</v>
      </c>
      <c r="F32" s="23">
        <f t="shared" si="21"/>
        <v>604672.15637395647</v>
      </c>
      <c r="G32" s="23">
        <f t="shared" si="21"/>
        <v>673434.264661366</v>
      </c>
      <c r="H32" s="23">
        <f t="shared" si="21"/>
        <v>769914.73052297195</v>
      </c>
      <c r="I32" s="23">
        <f t="shared" si="21"/>
        <v>919850.83210492576</v>
      </c>
      <c r="J32" s="23">
        <f t="shared" si="21"/>
        <v>980103.05116143799</v>
      </c>
      <c r="K32" s="23">
        <f t="shared" ref="K32:L32" si="22">K17+K20+K28+K29+K30+K31</f>
        <v>1144371.2469456964</v>
      </c>
      <c r="L32" s="23">
        <f t="shared" si="22"/>
        <v>1168691.3712659574</v>
      </c>
      <c r="M32" s="23">
        <f t="shared" ref="M32:N32" si="23">M17+M20+M28+M29+M30+M31</f>
        <v>1312453.4939006767</v>
      </c>
      <c r="N32" s="23">
        <f t="shared" si="23"/>
        <v>1522390.4444035422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9"/>
      <c r="FO32" s="9"/>
      <c r="FP32" s="9"/>
    </row>
    <row r="33" spans="1:173" s="9" customFormat="1" ht="15.75" x14ac:dyDescent="0.25">
      <c r="A33" s="20" t="s">
        <v>27</v>
      </c>
      <c r="B33" s="33" t="s">
        <v>41</v>
      </c>
      <c r="C33" s="22">
        <f>C6+C11+C13+C14+C15+C17+C20+C28+C29+C30+C31</f>
        <v>1085469.69308585</v>
      </c>
      <c r="D33" s="22">
        <f t="shared" ref="D33:J33" si="24">D6+D11+D13+D14+D15+D17+D20+D28+D29+D30+D31</f>
        <v>1240354.2330368205</v>
      </c>
      <c r="E33" s="22">
        <f t="shared" si="24"/>
        <v>1427734.8845779498</v>
      </c>
      <c r="F33" s="22">
        <f t="shared" si="24"/>
        <v>1753815.0024123895</v>
      </c>
      <c r="G33" s="22">
        <f t="shared" si="24"/>
        <v>1795539.215408518</v>
      </c>
      <c r="H33" s="22">
        <f t="shared" si="24"/>
        <v>1905807.602892518</v>
      </c>
      <c r="I33" s="22">
        <f t="shared" si="24"/>
        <v>2157735.9349608291</v>
      </c>
      <c r="J33" s="22">
        <f t="shared" si="24"/>
        <v>2397651.7412107736</v>
      </c>
      <c r="K33" s="22">
        <f t="shared" ref="K33:L33" si="25">K6+K11+K13+K14+K15+K17+K20+K28+K29+K30+K31</f>
        <v>2832963.3459948963</v>
      </c>
      <c r="L33" s="22">
        <f t="shared" si="25"/>
        <v>2856318.2240166869</v>
      </c>
      <c r="M33" s="22">
        <f t="shared" ref="M33:N33" si="26">M6+M11+M13+M14+M15+M17+M20+M28+M29+M30+M31</f>
        <v>3063572.1084990734</v>
      </c>
      <c r="N33" s="22">
        <f t="shared" si="26"/>
        <v>3339865.9851004449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Q33" s="10"/>
    </row>
    <row r="34" spans="1:173" ht="15.75" x14ac:dyDescent="0.25">
      <c r="A34" s="34" t="s">
        <v>43</v>
      </c>
      <c r="B34" s="35" t="s">
        <v>25</v>
      </c>
      <c r="C34" s="13">
        <v>41341</v>
      </c>
      <c r="D34" s="13">
        <v>43899</v>
      </c>
      <c r="E34" s="13">
        <v>60039</v>
      </c>
      <c r="F34" s="13">
        <v>72219</v>
      </c>
      <c r="G34" s="13">
        <v>83342</v>
      </c>
      <c r="H34" s="13">
        <v>104348</v>
      </c>
      <c r="I34" s="13">
        <v>105748</v>
      </c>
      <c r="J34" s="13">
        <v>151404</v>
      </c>
      <c r="K34" s="13">
        <v>185439</v>
      </c>
      <c r="L34" s="13">
        <v>227551</v>
      </c>
      <c r="M34" s="13">
        <v>247761</v>
      </c>
      <c r="N34" s="13">
        <v>213561.72999999998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</row>
    <row r="35" spans="1:173" ht="15.75" x14ac:dyDescent="0.25">
      <c r="A35" s="34" t="s">
        <v>44</v>
      </c>
      <c r="B35" s="35" t="s">
        <v>24</v>
      </c>
      <c r="C35" s="13">
        <v>20542</v>
      </c>
      <c r="D35" s="13">
        <v>29591</v>
      </c>
      <c r="E35" s="13">
        <v>29668</v>
      </c>
      <c r="F35" s="13">
        <v>30093</v>
      </c>
      <c r="G35" s="13">
        <v>27965</v>
      </c>
      <c r="H35" s="13">
        <v>19943</v>
      </c>
      <c r="I35" s="13">
        <v>16009</v>
      </c>
      <c r="J35" s="13">
        <v>15570</v>
      </c>
      <c r="K35" s="13">
        <v>16037</v>
      </c>
      <c r="L35" s="13">
        <v>31333</v>
      </c>
      <c r="M35" s="13">
        <v>40810</v>
      </c>
      <c r="N35" s="13">
        <v>42708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</row>
    <row r="36" spans="1:173" s="10" customFormat="1" ht="30" x14ac:dyDescent="0.25">
      <c r="A36" s="36" t="s">
        <v>45</v>
      </c>
      <c r="B36" s="37" t="s">
        <v>55</v>
      </c>
      <c r="C36" s="23">
        <f>C33+C34-C35</f>
        <v>1106268.69308585</v>
      </c>
      <c r="D36" s="23">
        <f t="shared" ref="D36:E36" si="27">D33+D34-D35</f>
        <v>1254662.2330368205</v>
      </c>
      <c r="E36" s="23">
        <f t="shared" si="27"/>
        <v>1458105.8845779498</v>
      </c>
      <c r="F36" s="23">
        <f t="shared" ref="F36:L36" si="28">F33+F34-F35</f>
        <v>1795941.0024123895</v>
      </c>
      <c r="G36" s="23">
        <f t="shared" si="28"/>
        <v>1850916.215408518</v>
      </c>
      <c r="H36" s="23">
        <f t="shared" si="28"/>
        <v>1990212.602892518</v>
      </c>
      <c r="I36" s="23">
        <f t="shared" si="28"/>
        <v>2247474.9349608291</v>
      </c>
      <c r="J36" s="23">
        <f t="shared" si="28"/>
        <v>2533485.7412107736</v>
      </c>
      <c r="K36" s="23">
        <f t="shared" si="28"/>
        <v>3002365.3459948963</v>
      </c>
      <c r="L36" s="23">
        <f t="shared" si="28"/>
        <v>3052536.2240166869</v>
      </c>
      <c r="M36" s="23">
        <f t="shared" ref="M36" si="29">M33+M34-M35</f>
        <v>3270523.1084990734</v>
      </c>
      <c r="N36" s="23">
        <f t="shared" ref="N36" si="30">N33+N34-N35</f>
        <v>3510719.7151004449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</row>
    <row r="37" spans="1:173" ht="15.75" x14ac:dyDescent="0.25">
      <c r="A37" s="34" t="s">
        <v>46</v>
      </c>
      <c r="B37" s="35" t="s">
        <v>42</v>
      </c>
      <c r="C37" s="13">
        <v>13910</v>
      </c>
      <c r="D37" s="13">
        <v>14060</v>
      </c>
      <c r="E37" s="13">
        <v>14210</v>
      </c>
      <c r="F37" s="13">
        <v>14370</v>
      </c>
      <c r="G37" s="13">
        <v>14520</v>
      </c>
      <c r="H37" s="13">
        <v>14670</v>
      </c>
      <c r="I37" s="13">
        <v>14810</v>
      </c>
      <c r="J37" s="13">
        <v>14960</v>
      </c>
      <c r="K37" s="13">
        <v>15110</v>
      </c>
      <c r="L37" s="13">
        <v>15260</v>
      </c>
      <c r="M37" s="13">
        <v>15400</v>
      </c>
      <c r="N37" s="13">
        <v>15550</v>
      </c>
    </row>
    <row r="38" spans="1:173" s="10" customFormat="1" ht="15.75" x14ac:dyDescent="0.25">
      <c r="A38" s="36" t="s">
        <v>47</v>
      </c>
      <c r="B38" s="37" t="s">
        <v>58</v>
      </c>
      <c r="C38" s="23">
        <f>C36/C37*1000</f>
        <v>79530.459603583746</v>
      </c>
      <c r="D38" s="23">
        <f t="shared" ref="D38:E38" si="31">D36/D37*1000</f>
        <v>89236.28968967429</v>
      </c>
      <c r="E38" s="23">
        <f t="shared" si="31"/>
        <v>102611.25155369105</v>
      </c>
      <c r="F38" s="23">
        <f t="shared" ref="F38:L38" si="32">F36/F37*1000</f>
        <v>124978.49703635278</v>
      </c>
      <c r="G38" s="23">
        <f t="shared" si="32"/>
        <v>127473.56855430565</v>
      </c>
      <c r="H38" s="23">
        <f t="shared" si="32"/>
        <v>135665.48076976946</v>
      </c>
      <c r="I38" s="23">
        <f t="shared" si="32"/>
        <v>151753.87812024503</v>
      </c>
      <c r="J38" s="23">
        <f t="shared" si="32"/>
        <v>169350.65115045279</v>
      </c>
      <c r="K38" s="23">
        <f t="shared" si="32"/>
        <v>198700.55234909969</v>
      </c>
      <c r="L38" s="23">
        <f t="shared" si="32"/>
        <v>200035.13918851159</v>
      </c>
      <c r="M38" s="23">
        <f t="shared" ref="M38" si="33">M36/M37*1000</f>
        <v>212371.63042201774</v>
      </c>
      <c r="N38" s="23">
        <f t="shared" ref="N38" si="34">N36/N37*1000</f>
        <v>225769.75659809934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I38" s="8"/>
      <c r="BJ38" s="8"/>
      <c r="BK38" s="8"/>
      <c r="BL38" s="8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pans="1:173" x14ac:dyDescent="0.25">
      <c r="A39" s="2" t="s">
        <v>74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Q39"/>
  <sheetViews>
    <sheetView zoomScale="80" zoomScaleNormal="80" zoomScaleSheetLayoutView="100" workbookViewId="0">
      <pane xSplit="2" ySplit="5" topLeftCell="C33" activePane="bottomRight" state="frozen"/>
      <selection activeCell="AF12" sqref="AF12"/>
      <selection pane="topRight" activeCell="AF12" sqref="AF12"/>
      <selection pane="bottomLeft" activeCell="AF12" sqref="AF12"/>
      <selection pane="bottomRight" activeCell="AF12" sqref="AF12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4" width="11.85546875" style="1" customWidth="1"/>
    <col min="15" max="36" width="9.140625" style="2" customWidth="1"/>
    <col min="37" max="37" width="12.42578125" style="2" customWidth="1"/>
    <col min="38" max="59" width="9.140625" style="2" customWidth="1"/>
    <col min="60" max="60" width="12.140625" style="2" customWidth="1"/>
    <col min="61" max="64" width="9.140625" style="2" customWidth="1"/>
    <col min="65" max="69" width="9.140625" style="2" hidden="1" customWidth="1"/>
    <col min="70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1" customWidth="1"/>
    <col min="95" max="99" width="9.140625" style="1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42" width="9.140625" style="2" customWidth="1"/>
    <col min="143" max="143" width="9.140625" style="2" hidden="1" customWidth="1"/>
    <col min="144" max="151" width="9.140625" style="2" customWidth="1"/>
    <col min="152" max="152" width="9.140625" style="2" hidden="1" customWidth="1"/>
    <col min="153" max="157" width="9.140625" style="2" customWidth="1"/>
    <col min="158" max="158" width="9.140625" style="2" hidden="1" customWidth="1"/>
    <col min="159" max="168" width="9.140625" style="2" customWidth="1"/>
    <col min="169" max="169" width="9.140625" style="2"/>
    <col min="170" max="172" width="8.85546875" style="2"/>
    <col min="173" max="173" width="12.7109375" style="2" bestFit="1" customWidth="1"/>
    <col min="174" max="16384" width="8.85546875" style="2"/>
  </cols>
  <sheetData>
    <row r="1" spans="1:173" x14ac:dyDescent="0.25">
      <c r="A1" s="2" t="s">
        <v>53</v>
      </c>
      <c r="B1" s="5" t="s">
        <v>66</v>
      </c>
    </row>
    <row r="2" spans="1:173" ht="15.75" x14ac:dyDescent="0.25">
      <c r="A2" s="6" t="s">
        <v>49</v>
      </c>
      <c r="I2" s="1" t="str">
        <f>[1]GSVA_cur!$I$3</f>
        <v>As on 01.08.2024</v>
      </c>
    </row>
    <row r="3" spans="1:173" ht="15.75" x14ac:dyDescent="0.25">
      <c r="A3" s="6"/>
    </row>
    <row r="4" spans="1:173" ht="15.75" x14ac:dyDescent="0.25">
      <c r="A4" s="14"/>
      <c r="B4" s="15"/>
      <c r="C4" s="15"/>
      <c r="D4" s="15"/>
      <c r="E4" s="16"/>
      <c r="F4" s="16" t="s">
        <v>57</v>
      </c>
      <c r="G4" s="17"/>
      <c r="H4" s="17"/>
      <c r="I4" s="17"/>
      <c r="J4" s="17"/>
      <c r="K4" s="17"/>
      <c r="L4" s="17"/>
      <c r="M4" s="17"/>
      <c r="N4" s="17"/>
    </row>
    <row r="5" spans="1:173" ht="15.75" x14ac:dyDescent="0.25">
      <c r="A5" s="18" t="s">
        <v>0</v>
      </c>
      <c r="B5" s="19" t="s">
        <v>1</v>
      </c>
      <c r="C5" s="15" t="s">
        <v>21</v>
      </c>
      <c r="D5" s="15" t="s">
        <v>22</v>
      </c>
      <c r="E5" s="15" t="s">
        <v>23</v>
      </c>
      <c r="F5" s="15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3" s="9" customFormat="1" ht="15.75" x14ac:dyDescent="0.25">
      <c r="A6" s="20" t="s">
        <v>26</v>
      </c>
      <c r="B6" s="21" t="s">
        <v>2</v>
      </c>
      <c r="C6" s="22">
        <f>SUM(C7:C10)</f>
        <v>455505</v>
      </c>
      <c r="D6" s="22">
        <f t="shared" ref="D6:F6" si="0">SUM(D7:D10)</f>
        <v>472794</v>
      </c>
      <c r="E6" s="22">
        <f t="shared" si="0"/>
        <v>491472</v>
      </c>
      <c r="F6" s="22">
        <f t="shared" si="0"/>
        <v>538905</v>
      </c>
      <c r="G6" s="22">
        <f t="shared" ref="G6:L6" si="1">SUM(G7:G10)</f>
        <v>507157</v>
      </c>
      <c r="H6" s="22">
        <f t="shared" si="1"/>
        <v>433527</v>
      </c>
      <c r="I6" s="22">
        <f t="shared" si="1"/>
        <v>435963</v>
      </c>
      <c r="J6" s="22">
        <f t="shared" si="1"/>
        <v>535283</v>
      </c>
      <c r="K6" s="22">
        <f t="shared" si="1"/>
        <v>649736</v>
      </c>
      <c r="L6" s="22">
        <f t="shared" si="1"/>
        <v>623171</v>
      </c>
      <c r="M6" s="22">
        <f t="shared" ref="M6:N6" si="2">SUM(M7:M10)</f>
        <v>539177</v>
      </c>
      <c r="N6" s="22">
        <f t="shared" si="2"/>
        <v>418438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Q6" s="10"/>
    </row>
    <row r="7" spans="1:173" ht="15.75" x14ac:dyDescent="0.25">
      <c r="A7" s="24">
        <v>1.1000000000000001</v>
      </c>
      <c r="B7" s="25" t="s">
        <v>59</v>
      </c>
      <c r="C7" s="11">
        <v>255815</v>
      </c>
      <c r="D7" s="11">
        <v>281052</v>
      </c>
      <c r="E7" s="11">
        <v>295749</v>
      </c>
      <c r="F7" s="11">
        <v>303750</v>
      </c>
      <c r="G7" s="11">
        <v>267699</v>
      </c>
      <c r="H7" s="11">
        <v>190672</v>
      </c>
      <c r="I7" s="11">
        <v>194524</v>
      </c>
      <c r="J7" s="11">
        <v>195196</v>
      </c>
      <c r="K7" s="11">
        <v>193780</v>
      </c>
      <c r="L7" s="12">
        <v>205648</v>
      </c>
      <c r="M7" s="12">
        <v>216486</v>
      </c>
      <c r="N7" s="12">
        <v>191307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1"/>
      <c r="FO7" s="1"/>
      <c r="FP7" s="1"/>
    </row>
    <row r="8" spans="1:173" ht="15.75" x14ac:dyDescent="0.25">
      <c r="A8" s="24">
        <v>1.2</v>
      </c>
      <c r="B8" s="25" t="s">
        <v>60</v>
      </c>
      <c r="C8" s="11">
        <v>29657</v>
      </c>
      <c r="D8" s="11">
        <v>23953</v>
      </c>
      <c r="E8" s="11">
        <v>31123</v>
      </c>
      <c r="F8" s="11">
        <v>34728</v>
      </c>
      <c r="G8" s="11">
        <v>36059</v>
      </c>
      <c r="H8" s="11">
        <v>42227</v>
      </c>
      <c r="I8" s="11">
        <v>38898</v>
      </c>
      <c r="J8" s="11">
        <v>48715</v>
      </c>
      <c r="K8" s="11">
        <v>52510</v>
      </c>
      <c r="L8" s="12">
        <v>45778</v>
      </c>
      <c r="M8" s="12">
        <v>47275</v>
      </c>
      <c r="N8" s="12">
        <v>48940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1"/>
      <c r="FO8" s="1"/>
      <c r="FP8" s="1"/>
    </row>
    <row r="9" spans="1:173" ht="15.75" x14ac:dyDescent="0.25">
      <c r="A9" s="24">
        <v>1.3</v>
      </c>
      <c r="B9" s="25" t="s">
        <v>61</v>
      </c>
      <c r="C9" s="11">
        <v>165510</v>
      </c>
      <c r="D9" s="11">
        <v>163051</v>
      </c>
      <c r="E9" s="11">
        <v>160038</v>
      </c>
      <c r="F9" s="11">
        <v>194692</v>
      </c>
      <c r="G9" s="11">
        <v>197649</v>
      </c>
      <c r="H9" s="11">
        <v>194735</v>
      </c>
      <c r="I9" s="11">
        <v>196444</v>
      </c>
      <c r="J9" s="11">
        <v>284795</v>
      </c>
      <c r="K9" s="11">
        <v>396391</v>
      </c>
      <c r="L9" s="11">
        <v>364361</v>
      </c>
      <c r="M9" s="11">
        <v>268017</v>
      </c>
      <c r="N9" s="11">
        <v>170611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1"/>
      <c r="FO9" s="1"/>
      <c r="FP9" s="1"/>
    </row>
    <row r="10" spans="1:173" ht="15.75" x14ac:dyDescent="0.25">
      <c r="A10" s="24">
        <v>1.4</v>
      </c>
      <c r="B10" s="25" t="s">
        <v>62</v>
      </c>
      <c r="C10" s="11">
        <v>4523</v>
      </c>
      <c r="D10" s="11">
        <v>4738</v>
      </c>
      <c r="E10" s="11">
        <v>4562</v>
      </c>
      <c r="F10" s="11">
        <v>5735</v>
      </c>
      <c r="G10" s="11">
        <v>5750</v>
      </c>
      <c r="H10" s="11">
        <v>5893</v>
      </c>
      <c r="I10" s="11">
        <v>6097</v>
      </c>
      <c r="J10" s="11">
        <v>6577</v>
      </c>
      <c r="K10" s="11">
        <v>7055</v>
      </c>
      <c r="L10" s="12">
        <v>7384</v>
      </c>
      <c r="M10" s="12">
        <v>7399</v>
      </c>
      <c r="N10" s="12">
        <v>7580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1"/>
      <c r="FO10" s="1"/>
      <c r="FP10" s="1"/>
    </row>
    <row r="11" spans="1:173" ht="15.75" x14ac:dyDescent="0.25">
      <c r="A11" s="26" t="s">
        <v>31</v>
      </c>
      <c r="B11" s="25" t="s">
        <v>3</v>
      </c>
      <c r="C11" s="11">
        <v>23022</v>
      </c>
      <c r="D11" s="11">
        <v>32615</v>
      </c>
      <c r="E11" s="11">
        <v>37071</v>
      </c>
      <c r="F11" s="11">
        <v>35021</v>
      </c>
      <c r="G11" s="11">
        <v>43359</v>
      </c>
      <c r="H11" s="11">
        <v>60153</v>
      </c>
      <c r="I11" s="11">
        <v>53081</v>
      </c>
      <c r="J11" s="11">
        <v>46057</v>
      </c>
      <c r="K11" s="11">
        <v>43142</v>
      </c>
      <c r="L11" s="12">
        <v>22226</v>
      </c>
      <c r="M11" s="12">
        <v>29751</v>
      </c>
      <c r="N11" s="12">
        <v>46447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"/>
      <c r="FO11" s="1"/>
      <c r="FP11" s="1"/>
    </row>
    <row r="12" spans="1:173" s="10" customFormat="1" ht="15.75" x14ac:dyDescent="0.25">
      <c r="A12" s="27"/>
      <c r="B12" s="28" t="s">
        <v>28</v>
      </c>
      <c r="C12" s="23">
        <f>C6+C11</f>
        <v>478527</v>
      </c>
      <c r="D12" s="23">
        <f t="shared" ref="D12:F12" si="3">D6+D11</f>
        <v>505409</v>
      </c>
      <c r="E12" s="23">
        <f t="shared" si="3"/>
        <v>528543</v>
      </c>
      <c r="F12" s="23">
        <f t="shared" si="3"/>
        <v>573926</v>
      </c>
      <c r="G12" s="23">
        <f t="shared" ref="G12:L12" si="4">G6+G11</f>
        <v>550516</v>
      </c>
      <c r="H12" s="23">
        <f t="shared" si="4"/>
        <v>493680</v>
      </c>
      <c r="I12" s="23">
        <f t="shared" si="4"/>
        <v>489044</v>
      </c>
      <c r="J12" s="23">
        <f t="shared" si="4"/>
        <v>581340</v>
      </c>
      <c r="K12" s="23">
        <f t="shared" si="4"/>
        <v>692878</v>
      </c>
      <c r="L12" s="23">
        <f t="shared" si="4"/>
        <v>645397</v>
      </c>
      <c r="M12" s="23">
        <f t="shared" ref="M12" si="5">M6+M11</f>
        <v>568928</v>
      </c>
      <c r="N12" s="23">
        <f t="shared" ref="N12" si="6">N6+N11</f>
        <v>464885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9"/>
      <c r="FO12" s="9"/>
      <c r="FP12" s="9"/>
    </row>
    <row r="13" spans="1:173" s="1" customFormat="1" ht="15.75" x14ac:dyDescent="0.25">
      <c r="A13" s="29" t="s">
        <v>32</v>
      </c>
      <c r="B13" s="30" t="s">
        <v>4</v>
      </c>
      <c r="C13" s="11">
        <v>12899.530699999999</v>
      </c>
      <c r="D13" s="11">
        <v>14037.130976095617</v>
      </c>
      <c r="E13" s="11">
        <v>18285</v>
      </c>
      <c r="F13" s="11">
        <v>64970.308957133457</v>
      </c>
      <c r="G13" s="11">
        <v>44271.377020009066</v>
      </c>
      <c r="H13" s="11">
        <v>49282.773307310286</v>
      </c>
      <c r="I13" s="11">
        <v>36892.31405338848</v>
      </c>
      <c r="J13" s="11">
        <v>48429.315405804708</v>
      </c>
      <c r="K13" s="11">
        <v>20976.957050743033</v>
      </c>
      <c r="L13" s="11">
        <v>19905.599750354741</v>
      </c>
      <c r="M13" s="11">
        <v>35745.839894553406</v>
      </c>
      <c r="N13" s="11">
        <v>33091.481380423305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Q13" s="2"/>
    </row>
    <row r="14" spans="1:173" ht="30" x14ac:dyDescent="0.25">
      <c r="A14" s="26" t="s">
        <v>33</v>
      </c>
      <c r="B14" s="25" t="s">
        <v>5</v>
      </c>
      <c r="C14" s="11">
        <v>69130.358000000007</v>
      </c>
      <c r="D14" s="11">
        <v>70428.388299999991</v>
      </c>
      <c r="E14" s="11">
        <v>78503.030499999993</v>
      </c>
      <c r="F14" s="11">
        <v>96225.887942861853</v>
      </c>
      <c r="G14" s="11">
        <v>107014.95226122753</v>
      </c>
      <c r="H14" s="11">
        <v>125081.10433139341</v>
      </c>
      <c r="I14" s="11">
        <v>139343.4841198973</v>
      </c>
      <c r="J14" s="11">
        <v>153448.91995935742</v>
      </c>
      <c r="K14" s="11">
        <v>168120.58003835168</v>
      </c>
      <c r="L14" s="11">
        <v>167071.24786862679</v>
      </c>
      <c r="M14" s="11">
        <v>189343.57268266362</v>
      </c>
      <c r="N14" s="11">
        <v>214245.139846473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"/>
      <c r="FO14" s="1"/>
      <c r="FP14" s="1"/>
    </row>
    <row r="15" spans="1:173" ht="15.75" x14ac:dyDescent="0.25">
      <c r="A15" s="26" t="s">
        <v>34</v>
      </c>
      <c r="B15" s="25" t="s">
        <v>6</v>
      </c>
      <c r="C15" s="11">
        <v>104528.6583</v>
      </c>
      <c r="D15" s="11">
        <v>100177</v>
      </c>
      <c r="E15" s="11">
        <v>110952.8720424694</v>
      </c>
      <c r="F15" s="11">
        <v>173701.65686386396</v>
      </c>
      <c r="G15" s="11">
        <v>144364.47799086515</v>
      </c>
      <c r="H15" s="11">
        <v>149873.46605076708</v>
      </c>
      <c r="I15" s="11">
        <v>172877.30625994282</v>
      </c>
      <c r="J15" s="11">
        <v>150235.93897768389</v>
      </c>
      <c r="K15" s="11">
        <v>165174.65263647796</v>
      </c>
      <c r="L15" s="11">
        <v>132083.42712161812</v>
      </c>
      <c r="M15" s="11">
        <v>148444.35600643809</v>
      </c>
      <c r="N15" s="11">
        <v>180995.43118304547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1"/>
      <c r="FO15" s="1"/>
      <c r="FP15" s="1"/>
    </row>
    <row r="16" spans="1:173" s="10" customFormat="1" ht="15.75" x14ac:dyDescent="0.25">
      <c r="A16" s="27"/>
      <c r="B16" s="28" t="s">
        <v>29</v>
      </c>
      <c r="C16" s="23">
        <f>+C13+C14+C15</f>
        <v>186558.54700000002</v>
      </c>
      <c r="D16" s="23">
        <f t="shared" ref="D16:F16" si="7">+D13+D14+D15</f>
        <v>184642.51927609561</v>
      </c>
      <c r="E16" s="23">
        <f t="shared" si="7"/>
        <v>207740.90254246938</v>
      </c>
      <c r="F16" s="23">
        <f t="shared" si="7"/>
        <v>334897.85376385925</v>
      </c>
      <c r="G16" s="23">
        <f t="shared" ref="G16" si="8">+G13+G14+G15</f>
        <v>295650.80727210175</v>
      </c>
      <c r="H16" s="23">
        <f t="shared" ref="H16:K16" si="9">+H13+H14+H15</f>
        <v>324237.34368947078</v>
      </c>
      <c r="I16" s="23">
        <f t="shared" si="9"/>
        <v>349113.10443322861</v>
      </c>
      <c r="J16" s="23">
        <f t="shared" si="9"/>
        <v>352114.17434284603</v>
      </c>
      <c r="K16" s="23">
        <f t="shared" si="9"/>
        <v>354272.18972557265</v>
      </c>
      <c r="L16" s="23">
        <f t="shared" ref="L16:M16" si="10">+L13+L14+L15</f>
        <v>319060.27474059968</v>
      </c>
      <c r="M16" s="23">
        <f t="shared" si="10"/>
        <v>373533.76858365512</v>
      </c>
      <c r="N16" s="23">
        <f t="shared" ref="N16" si="11">+N13+N14+N15</f>
        <v>428332.0524099418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7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7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7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9"/>
      <c r="FO16" s="9"/>
      <c r="FP16" s="9"/>
    </row>
    <row r="17" spans="1:173" s="9" customFormat="1" ht="15.75" x14ac:dyDescent="0.25">
      <c r="A17" s="20" t="s">
        <v>35</v>
      </c>
      <c r="B17" s="21" t="s">
        <v>7</v>
      </c>
      <c r="C17" s="22">
        <f>C18+C19</f>
        <v>59891.783800000005</v>
      </c>
      <c r="D17" s="22">
        <f t="shared" ref="D17:F17" si="12">D18+D19</f>
        <v>46755.271896697552</v>
      </c>
      <c r="E17" s="22">
        <f t="shared" si="12"/>
        <v>60541.512858713751</v>
      </c>
      <c r="F17" s="22">
        <f t="shared" si="12"/>
        <v>52921.09125818927</v>
      </c>
      <c r="G17" s="22">
        <f t="shared" ref="G17" si="13">G18+G19</f>
        <v>51685.4447016989</v>
      </c>
      <c r="H17" s="22">
        <f t="shared" ref="H17:K17" si="14">H18+H19</f>
        <v>71122.70690659112</v>
      </c>
      <c r="I17" s="22">
        <f t="shared" si="14"/>
        <v>67127.153323929087</v>
      </c>
      <c r="J17" s="22">
        <f t="shared" si="14"/>
        <v>69813.166494040532</v>
      </c>
      <c r="K17" s="22">
        <f t="shared" si="14"/>
        <v>75961.364066785944</v>
      </c>
      <c r="L17" s="22">
        <f t="shared" ref="L17:M17" si="15">L18+L19</f>
        <v>64551.902376673977</v>
      </c>
      <c r="M17" s="22">
        <f t="shared" si="15"/>
        <v>55145.415531473591</v>
      </c>
      <c r="N17" s="22">
        <f t="shared" ref="N17" si="16">N18+N19</f>
        <v>61180.597059117339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Q17" s="10"/>
    </row>
    <row r="18" spans="1:173" ht="15.75" x14ac:dyDescent="0.25">
      <c r="A18" s="24">
        <v>6.1</v>
      </c>
      <c r="B18" s="25" t="s">
        <v>8</v>
      </c>
      <c r="C18" s="11">
        <v>56920.547200000001</v>
      </c>
      <c r="D18" s="11">
        <v>44029.332447499735</v>
      </c>
      <c r="E18" s="11">
        <v>57865.400850564234</v>
      </c>
      <c r="F18" s="11">
        <v>49987.351068822347</v>
      </c>
      <c r="G18" s="11">
        <v>48633.611335793677</v>
      </c>
      <c r="H18" s="11">
        <v>67863.673777209377</v>
      </c>
      <c r="I18" s="11">
        <v>63931.012537955554</v>
      </c>
      <c r="J18" s="11">
        <v>66372.740088716047</v>
      </c>
      <c r="K18" s="11">
        <v>72338.449633233759</v>
      </c>
      <c r="L18" s="11">
        <v>63133.457084974289</v>
      </c>
      <c r="M18" s="11">
        <v>52928.131796236965</v>
      </c>
      <c r="N18" s="11">
        <v>57542.768643562798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1"/>
      <c r="FO18" s="1"/>
      <c r="FP18" s="1"/>
    </row>
    <row r="19" spans="1:173" ht="15.75" x14ac:dyDescent="0.25">
      <c r="A19" s="24">
        <v>6.2</v>
      </c>
      <c r="B19" s="25" t="s">
        <v>9</v>
      </c>
      <c r="C19" s="11">
        <v>2971.2366000000002</v>
      </c>
      <c r="D19" s="11">
        <v>2725.9394491978146</v>
      </c>
      <c r="E19" s="11">
        <v>2676.1120081495192</v>
      </c>
      <c r="F19" s="11">
        <v>2933.7401893669203</v>
      </c>
      <c r="G19" s="11">
        <v>3051.8333659052205</v>
      </c>
      <c r="H19" s="11">
        <v>3259.0331293817412</v>
      </c>
      <c r="I19" s="11">
        <v>3196.1407859735309</v>
      </c>
      <c r="J19" s="11">
        <v>3440.4264053244779</v>
      </c>
      <c r="K19" s="11">
        <v>3622.9144335521887</v>
      </c>
      <c r="L19" s="11">
        <v>1418.4452916996881</v>
      </c>
      <c r="M19" s="11">
        <v>2217.2837352366269</v>
      </c>
      <c r="N19" s="11">
        <v>3637.8284155545371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1"/>
      <c r="FO19" s="1"/>
      <c r="FP19" s="1"/>
    </row>
    <row r="20" spans="1:173" s="9" customFormat="1" ht="30" x14ac:dyDescent="0.25">
      <c r="A20" s="31" t="s">
        <v>36</v>
      </c>
      <c r="B20" s="32" t="s">
        <v>10</v>
      </c>
      <c r="C20" s="22">
        <f>SUM(C21:C27)</f>
        <v>23420.103800000001</v>
      </c>
      <c r="D20" s="22">
        <f t="shared" ref="D20:F20" si="17">SUM(D21:D27)</f>
        <v>25073.133930316159</v>
      </c>
      <c r="E20" s="22">
        <f t="shared" si="17"/>
        <v>29155.258837400477</v>
      </c>
      <c r="F20" s="22">
        <f t="shared" si="17"/>
        <v>31458.355923167001</v>
      </c>
      <c r="G20" s="22">
        <f t="shared" ref="G20:L20" si="18">SUM(G21:G27)</f>
        <v>36046.662545849511</v>
      </c>
      <c r="H20" s="22">
        <f t="shared" si="18"/>
        <v>36334.446379096444</v>
      </c>
      <c r="I20" s="22">
        <f t="shared" si="18"/>
        <v>37758.356401636032</v>
      </c>
      <c r="J20" s="22">
        <f t="shared" si="18"/>
        <v>41439.080262557844</v>
      </c>
      <c r="K20" s="22">
        <f t="shared" si="18"/>
        <v>43781.791775468693</v>
      </c>
      <c r="L20" s="22">
        <f t="shared" si="18"/>
        <v>39345.38458594837</v>
      </c>
      <c r="M20" s="22">
        <f t="shared" ref="M20" si="19">SUM(M21:M27)</f>
        <v>45648.587070161338</v>
      </c>
      <c r="N20" s="22">
        <f t="shared" ref="N20" si="20">SUM(N21:N27)</f>
        <v>52217.729799304478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Q20" s="10"/>
    </row>
    <row r="21" spans="1:173" ht="15.75" x14ac:dyDescent="0.25">
      <c r="A21" s="24">
        <v>7.1</v>
      </c>
      <c r="B21" s="25" t="s">
        <v>11</v>
      </c>
      <c r="C21" s="11">
        <v>30</v>
      </c>
      <c r="D21" s="11">
        <v>34</v>
      </c>
      <c r="E21" s="11">
        <v>43</v>
      </c>
      <c r="F21" s="11">
        <v>52</v>
      </c>
      <c r="G21" s="11">
        <v>59</v>
      </c>
      <c r="H21" s="11">
        <v>41</v>
      </c>
      <c r="I21" s="11">
        <v>74</v>
      </c>
      <c r="J21" s="11">
        <v>70</v>
      </c>
      <c r="K21" s="11">
        <v>154</v>
      </c>
      <c r="L21" s="11">
        <v>47</v>
      </c>
      <c r="M21" s="11">
        <v>75</v>
      </c>
      <c r="N21" s="11">
        <v>208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"/>
      <c r="FO21" s="1"/>
      <c r="FP21" s="1"/>
    </row>
    <row r="22" spans="1:173" ht="15.75" x14ac:dyDescent="0.25">
      <c r="A22" s="24">
        <v>7.2</v>
      </c>
      <c r="B22" s="25" t="s">
        <v>12</v>
      </c>
      <c r="C22" s="11">
        <v>12382.265100000001</v>
      </c>
      <c r="D22" s="11">
        <v>12375.181726790639</v>
      </c>
      <c r="E22" s="11">
        <v>14077.928690496885</v>
      </c>
      <c r="F22" s="11">
        <v>13788.057095417216</v>
      </c>
      <c r="G22" s="11">
        <v>15561.046827602273</v>
      </c>
      <c r="H22" s="11">
        <v>16412.825821620816</v>
      </c>
      <c r="I22" s="11">
        <v>17708.724814277328</v>
      </c>
      <c r="J22" s="11">
        <v>21641.518666631448</v>
      </c>
      <c r="K22" s="11">
        <v>21978.983390395868</v>
      </c>
      <c r="L22" s="11">
        <v>17839.101267963368</v>
      </c>
      <c r="M22" s="11">
        <v>21993.327471639033</v>
      </c>
      <c r="N22" s="11">
        <v>24313.519845696654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1"/>
      <c r="FO22" s="1"/>
      <c r="FP22" s="1"/>
    </row>
    <row r="23" spans="1:173" ht="15.75" x14ac:dyDescent="0.25">
      <c r="A23" s="24">
        <v>7.3</v>
      </c>
      <c r="B23" s="25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1"/>
      <c r="FO23" s="1"/>
      <c r="FP23" s="1"/>
    </row>
    <row r="24" spans="1:173" ht="15.75" x14ac:dyDescent="0.25">
      <c r="A24" s="24">
        <v>7.4</v>
      </c>
      <c r="B24" s="25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6.6762975882001196</v>
      </c>
      <c r="K24" s="11">
        <v>6.4234136325591136</v>
      </c>
      <c r="L24" s="11">
        <v>2.5523908389022254</v>
      </c>
      <c r="M24" s="11">
        <v>44.151691540976692</v>
      </c>
      <c r="N24" s="11">
        <v>181.52151595744678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"/>
      <c r="FO24" s="1"/>
      <c r="FP24" s="1"/>
    </row>
    <row r="25" spans="1:173" ht="15.75" x14ac:dyDescent="0.25">
      <c r="A25" s="24">
        <v>7.5</v>
      </c>
      <c r="B25" s="25" t="s">
        <v>15</v>
      </c>
      <c r="C25" s="11">
        <v>77.838700000000003</v>
      </c>
      <c r="D25" s="11">
        <v>82.212398017637696</v>
      </c>
      <c r="E25" s="11">
        <v>86.312390895631751</v>
      </c>
      <c r="F25" s="11">
        <v>91.735226967007065</v>
      </c>
      <c r="G25" s="11">
        <v>98.555212926176864</v>
      </c>
      <c r="H25" s="11">
        <v>170.45798772563174</v>
      </c>
      <c r="I25" s="11">
        <v>215.01834365760945</v>
      </c>
      <c r="J25" s="11">
        <v>835.57537173609728</v>
      </c>
      <c r="K25" s="11">
        <v>618.8051745483715</v>
      </c>
      <c r="L25" s="11">
        <v>260.31311230779215</v>
      </c>
      <c r="M25" s="11">
        <v>1158.8894694652461</v>
      </c>
      <c r="N25" s="11">
        <v>2574.4615579575957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"/>
      <c r="FO25" s="1"/>
      <c r="FP25" s="1"/>
    </row>
    <row r="26" spans="1:173" ht="15.75" x14ac:dyDescent="0.25">
      <c r="A26" s="24">
        <v>7.6</v>
      </c>
      <c r="B26" s="25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11.903010638297872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"/>
      <c r="FO26" s="1"/>
      <c r="FP26" s="1"/>
    </row>
    <row r="27" spans="1:173" ht="30" x14ac:dyDescent="0.25">
      <c r="A27" s="24">
        <v>7.7</v>
      </c>
      <c r="B27" s="25" t="s">
        <v>17</v>
      </c>
      <c r="C27" s="11">
        <v>10930</v>
      </c>
      <c r="D27" s="11">
        <v>12581.739805507883</v>
      </c>
      <c r="E27" s="11">
        <v>14948.017756007959</v>
      </c>
      <c r="F27" s="11">
        <v>17526.563600782778</v>
      </c>
      <c r="G27" s="11">
        <v>20328.060505321064</v>
      </c>
      <c r="H27" s="11">
        <v>19710.162569749995</v>
      </c>
      <c r="I27" s="11">
        <v>19760.613243701093</v>
      </c>
      <c r="J27" s="11">
        <v>18885.309926602098</v>
      </c>
      <c r="K27" s="11">
        <v>21023.579796891892</v>
      </c>
      <c r="L27" s="11">
        <v>21196.417814838311</v>
      </c>
      <c r="M27" s="11">
        <v>22377.218437516083</v>
      </c>
      <c r="N27" s="11">
        <v>24928.323869054482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"/>
      <c r="FO27" s="1"/>
      <c r="FP27" s="1"/>
    </row>
    <row r="28" spans="1:173" ht="15.75" x14ac:dyDescent="0.25">
      <c r="A28" s="26" t="s">
        <v>37</v>
      </c>
      <c r="B28" s="25" t="s">
        <v>18</v>
      </c>
      <c r="C28" s="11">
        <v>20884</v>
      </c>
      <c r="D28" s="11">
        <v>21639</v>
      </c>
      <c r="E28" s="11">
        <v>22758</v>
      </c>
      <c r="F28" s="11">
        <v>26099</v>
      </c>
      <c r="G28" s="11">
        <v>29350</v>
      </c>
      <c r="H28" s="11">
        <v>26502</v>
      </c>
      <c r="I28" s="11">
        <v>24411</v>
      </c>
      <c r="J28" s="11">
        <v>30663</v>
      </c>
      <c r="K28" s="11">
        <v>35294</v>
      </c>
      <c r="L28" s="11">
        <v>33187</v>
      </c>
      <c r="M28" s="11">
        <v>18509</v>
      </c>
      <c r="N28" s="11">
        <v>27413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"/>
      <c r="FO28" s="1"/>
      <c r="FP28" s="1"/>
    </row>
    <row r="29" spans="1:173" ht="30" x14ac:dyDescent="0.25">
      <c r="A29" s="26" t="s">
        <v>38</v>
      </c>
      <c r="B29" s="25" t="s">
        <v>19</v>
      </c>
      <c r="C29" s="11">
        <v>38261.463200439997</v>
      </c>
      <c r="D29" s="11">
        <v>39147.778872866817</v>
      </c>
      <c r="E29" s="11">
        <v>40330.546741983155</v>
      </c>
      <c r="F29" s="11">
        <v>37931.274640400385</v>
      </c>
      <c r="G29" s="11">
        <v>37019.723323532242</v>
      </c>
      <c r="H29" s="11">
        <v>38181.550703397865</v>
      </c>
      <c r="I29" s="11">
        <v>36262.053154482113</v>
      </c>
      <c r="J29" s="11">
        <v>34957.237482626108</v>
      </c>
      <c r="K29" s="11">
        <v>35488.857085123942</v>
      </c>
      <c r="L29" s="11">
        <v>33029.79321074779</v>
      </c>
      <c r="M29" s="11">
        <v>35241.398815834254</v>
      </c>
      <c r="N29" s="11">
        <v>37174.064184743023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"/>
      <c r="FO29" s="1"/>
      <c r="FP29" s="1"/>
    </row>
    <row r="30" spans="1:173" ht="15.75" x14ac:dyDescent="0.25">
      <c r="A30" s="26" t="s">
        <v>39</v>
      </c>
      <c r="B30" s="25" t="s">
        <v>54</v>
      </c>
      <c r="C30" s="11">
        <v>135418</v>
      </c>
      <c r="D30" s="11">
        <v>139106.78566780541</v>
      </c>
      <c r="E30" s="11">
        <v>157023.56916759981</v>
      </c>
      <c r="F30" s="11">
        <v>188651.77789510734</v>
      </c>
      <c r="G30" s="11">
        <v>194395.43676539726</v>
      </c>
      <c r="H30" s="11">
        <v>203956.16328534027</v>
      </c>
      <c r="I30" s="11">
        <v>226845.68070761775</v>
      </c>
      <c r="J30" s="11">
        <v>212447.61814814815</v>
      </c>
      <c r="K30" s="11">
        <v>283457.40825350035</v>
      </c>
      <c r="L30" s="11">
        <v>291956.72262762126</v>
      </c>
      <c r="M30" s="11">
        <v>312165.06726178923</v>
      </c>
      <c r="N30" s="11">
        <v>321710.54394912749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"/>
      <c r="FO30" s="1"/>
      <c r="FP30" s="1"/>
    </row>
    <row r="31" spans="1:173" ht="15.75" x14ac:dyDescent="0.25">
      <c r="A31" s="26" t="s">
        <v>40</v>
      </c>
      <c r="B31" s="25" t="s">
        <v>20</v>
      </c>
      <c r="C31" s="11">
        <v>142509.1519</v>
      </c>
      <c r="D31" s="11">
        <v>155061.89910288891</v>
      </c>
      <c r="E31" s="11">
        <v>161855.23228232237</v>
      </c>
      <c r="F31" s="11">
        <v>156999.72267943283</v>
      </c>
      <c r="G31" s="11">
        <v>181916.37643955345</v>
      </c>
      <c r="H31" s="11">
        <v>210902.09481852135</v>
      </c>
      <c r="I31" s="11">
        <v>251664.20859416563</v>
      </c>
      <c r="J31" s="11">
        <v>252350.85476662123</v>
      </c>
      <c r="K31" s="11">
        <v>265378.70607748366</v>
      </c>
      <c r="L31" s="11">
        <v>268585.2989931514</v>
      </c>
      <c r="M31" s="11">
        <v>313012.13489453582</v>
      </c>
      <c r="N31" s="11">
        <v>379108.28396678698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1"/>
      <c r="FO31" s="1"/>
      <c r="FP31" s="1"/>
    </row>
    <row r="32" spans="1:173" s="10" customFormat="1" ht="15.75" x14ac:dyDescent="0.25">
      <c r="A32" s="27"/>
      <c r="B32" s="28" t="s">
        <v>30</v>
      </c>
      <c r="C32" s="23">
        <f>C17+C20+C28+C29+C30+C31</f>
        <v>420384.50270044</v>
      </c>
      <c r="D32" s="23">
        <f t="shared" ref="D32:F32" si="21">D17+D20+D28+D29+D30+D31</f>
        <v>426783.86947057489</v>
      </c>
      <c r="E32" s="23">
        <f t="shared" si="21"/>
        <v>471664.11988801952</v>
      </c>
      <c r="F32" s="23">
        <f t="shared" si="21"/>
        <v>494061.2223962968</v>
      </c>
      <c r="G32" s="23">
        <f t="shared" ref="G32" si="22">G17+G20+G28+G29+G30+G31</f>
        <v>530413.64377603133</v>
      </c>
      <c r="H32" s="23">
        <f t="shared" ref="H32:K32" si="23">H17+H20+H28+H29+H30+H31</f>
        <v>586998.96209294698</v>
      </c>
      <c r="I32" s="23">
        <f t="shared" si="23"/>
        <v>644068.45218183065</v>
      </c>
      <c r="J32" s="23">
        <f t="shared" si="23"/>
        <v>641670.95715399389</v>
      </c>
      <c r="K32" s="23">
        <f t="shared" si="23"/>
        <v>739362.1272583626</v>
      </c>
      <c r="L32" s="23">
        <f t="shared" ref="L32:M32" si="24">L17+L20+L28+L29+L30+L31</f>
        <v>730656.10179414274</v>
      </c>
      <c r="M32" s="23">
        <f t="shared" si="24"/>
        <v>779721.60357379424</v>
      </c>
      <c r="N32" s="23">
        <f t="shared" ref="N32" si="25">N17+N20+N28+N29+N30+N31</f>
        <v>878804.21895907936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9"/>
      <c r="FO32" s="9"/>
      <c r="FP32" s="9"/>
    </row>
    <row r="33" spans="1:173" s="9" customFormat="1" ht="15.75" x14ac:dyDescent="0.25">
      <c r="A33" s="20" t="s">
        <v>27</v>
      </c>
      <c r="B33" s="33" t="s">
        <v>41</v>
      </c>
      <c r="C33" s="22">
        <f t="shared" ref="C33:G33" si="26">C6+C11+C13+C14+C15+C17+C20+C28+C29+C30+C31</f>
        <v>1085470.0497004401</v>
      </c>
      <c r="D33" s="22">
        <f t="shared" si="26"/>
        <v>1116835.3887466704</v>
      </c>
      <c r="E33" s="22">
        <f t="shared" si="26"/>
        <v>1207948.0224304888</v>
      </c>
      <c r="F33" s="22">
        <f t="shared" si="26"/>
        <v>1402885.0761601562</v>
      </c>
      <c r="G33" s="22">
        <f t="shared" si="26"/>
        <v>1376580.4510481332</v>
      </c>
      <c r="H33" s="22">
        <f t="shared" ref="H33:K33" si="27">H6+H11+H13+H14+H15+H17+H20+H28+H29+H30+H31</f>
        <v>1404916.3057824178</v>
      </c>
      <c r="I33" s="22">
        <f t="shared" si="27"/>
        <v>1482225.5566150593</v>
      </c>
      <c r="J33" s="22">
        <f t="shared" si="27"/>
        <v>1575125.1314968397</v>
      </c>
      <c r="K33" s="22">
        <f t="shared" si="27"/>
        <v>1786512.3169839352</v>
      </c>
      <c r="L33" s="22">
        <f t="shared" ref="L33:M33" si="28">L6+L11+L13+L14+L15+L17+L20+L28+L29+L30+L31</f>
        <v>1695113.3765347425</v>
      </c>
      <c r="M33" s="22">
        <f t="shared" si="28"/>
        <v>1722183.3721574494</v>
      </c>
      <c r="N33" s="22">
        <f t="shared" ref="N33" si="29">N6+N11+N13+N14+N15+N17+N20+N28+N29+N30+N31</f>
        <v>1772021.2713690212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Q33" s="10"/>
    </row>
    <row r="34" spans="1:173" ht="15.75" x14ac:dyDescent="0.25">
      <c r="A34" s="34" t="s">
        <v>43</v>
      </c>
      <c r="B34" s="35" t="s">
        <v>25</v>
      </c>
      <c r="C34" s="13">
        <v>41341</v>
      </c>
      <c r="D34" s="13">
        <v>40770.251376196458</v>
      </c>
      <c r="E34" s="13">
        <v>52365.563991595081</v>
      </c>
      <c r="F34" s="13">
        <v>61799.567179496415</v>
      </c>
      <c r="G34" s="13">
        <v>72957.82540887814</v>
      </c>
      <c r="H34" s="13">
        <v>99050.915146189916</v>
      </c>
      <c r="I34" s="13">
        <v>85991.483130563676</v>
      </c>
      <c r="J34" s="13">
        <v>101941.15672938223</v>
      </c>
      <c r="K34" s="13">
        <v>139589.85504837293</v>
      </c>
      <c r="L34" s="13">
        <v>172027.73724870232</v>
      </c>
      <c r="M34" s="13">
        <v>164187.26025376836</v>
      </c>
      <c r="N34" s="13">
        <v>133824.73757136008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</row>
    <row r="35" spans="1:173" ht="15.75" x14ac:dyDescent="0.25">
      <c r="A35" s="34" t="s">
        <v>44</v>
      </c>
      <c r="B35" s="35" t="s">
        <v>24</v>
      </c>
      <c r="C35" s="13">
        <v>20542</v>
      </c>
      <c r="D35" s="13">
        <v>27681.010289990645</v>
      </c>
      <c r="E35" s="13">
        <v>26371.555555555558</v>
      </c>
      <c r="F35" s="13">
        <v>26420.544337137842</v>
      </c>
      <c r="G35" s="13">
        <v>25492.251595259801</v>
      </c>
      <c r="H35" s="13">
        <v>14701.508087014859</v>
      </c>
      <c r="I35" s="13">
        <v>10997.151482431633</v>
      </c>
      <c r="J35" s="13">
        <v>10228.632405564136</v>
      </c>
      <c r="K35" s="13">
        <v>12071.707012993664</v>
      </c>
      <c r="L35" s="13">
        <v>23687.590334893306</v>
      </c>
      <c r="M35" s="13">
        <v>27043.306784693083</v>
      </c>
      <c r="N35" s="13">
        <v>26758.842700766611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</row>
    <row r="36" spans="1:173" s="10" customFormat="1" ht="15.75" x14ac:dyDescent="0.25">
      <c r="A36" s="36" t="s">
        <v>45</v>
      </c>
      <c r="B36" s="37" t="s">
        <v>55</v>
      </c>
      <c r="C36" s="23">
        <f>C33+C34-C35</f>
        <v>1106269.0497004401</v>
      </c>
      <c r="D36" s="23">
        <f t="shared" ref="D36:L36" si="30">D33+D34-D35</f>
        <v>1129924.6298328764</v>
      </c>
      <c r="E36" s="23">
        <f t="shared" si="30"/>
        <v>1233942.0308665284</v>
      </c>
      <c r="F36" s="23">
        <f t="shared" si="30"/>
        <v>1438264.0990025147</v>
      </c>
      <c r="G36" s="23">
        <f t="shared" si="30"/>
        <v>1424046.0248617514</v>
      </c>
      <c r="H36" s="23">
        <f t="shared" si="30"/>
        <v>1489265.712841593</v>
      </c>
      <c r="I36" s="23">
        <f t="shared" si="30"/>
        <v>1557219.8882631913</v>
      </c>
      <c r="J36" s="23">
        <f t="shared" si="30"/>
        <v>1666837.6558206577</v>
      </c>
      <c r="K36" s="23">
        <f t="shared" si="30"/>
        <v>1914030.4650193143</v>
      </c>
      <c r="L36" s="23">
        <f t="shared" si="30"/>
        <v>1843453.5234485515</v>
      </c>
      <c r="M36" s="23">
        <f t="shared" ref="M36" si="31">M33+M34-M35</f>
        <v>1859327.3256265246</v>
      </c>
      <c r="N36" s="23">
        <f t="shared" ref="N36" si="32">N33+N34-N35</f>
        <v>1879087.1662396146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</row>
    <row r="37" spans="1:173" s="10" customFormat="1" ht="15.75" x14ac:dyDescent="0.25">
      <c r="A37" s="36" t="s">
        <v>46</v>
      </c>
      <c r="B37" s="37" t="s">
        <v>42</v>
      </c>
      <c r="C37" s="23">
        <f>GSVA_cur!C37</f>
        <v>13910</v>
      </c>
      <c r="D37" s="23">
        <f>GSVA_cur!D37</f>
        <v>14060</v>
      </c>
      <c r="E37" s="23">
        <f>GSVA_cur!E37</f>
        <v>14210</v>
      </c>
      <c r="F37" s="23">
        <f>GSVA_cur!F37</f>
        <v>14370</v>
      </c>
      <c r="G37" s="23">
        <f>GSVA_cur!G37</f>
        <v>14520</v>
      </c>
      <c r="H37" s="23">
        <f>GSVA_cur!H37</f>
        <v>14670</v>
      </c>
      <c r="I37" s="23">
        <f>GSVA_cur!I37</f>
        <v>14810</v>
      </c>
      <c r="J37" s="23">
        <f>GSVA_cur!J37</f>
        <v>14960</v>
      </c>
      <c r="K37" s="23">
        <f>GSVA_cur!K37</f>
        <v>15110</v>
      </c>
      <c r="L37" s="23">
        <f>GSVA_cur!L37</f>
        <v>15260</v>
      </c>
      <c r="M37" s="23">
        <f>GSVA_cur!M37</f>
        <v>15400</v>
      </c>
      <c r="N37" s="23">
        <f>GSVA_cur!N37</f>
        <v>15550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</row>
    <row r="38" spans="1:173" s="10" customFormat="1" ht="15.75" x14ac:dyDescent="0.25">
      <c r="A38" s="36" t="s">
        <v>47</v>
      </c>
      <c r="B38" s="37" t="s">
        <v>58</v>
      </c>
      <c r="C38" s="23">
        <f>C36/C37*1000</f>
        <v>79530.485240865572</v>
      </c>
      <c r="D38" s="23">
        <f t="shared" ref="D38:L38" si="33">D36/D37*1000</f>
        <v>80364.482918412265</v>
      </c>
      <c r="E38" s="23">
        <f t="shared" si="33"/>
        <v>86836.173882232833</v>
      </c>
      <c r="F38" s="23">
        <f t="shared" si="33"/>
        <v>100087.96791945127</v>
      </c>
      <c r="G38" s="23">
        <f t="shared" si="33"/>
        <v>98074.795100671574</v>
      </c>
      <c r="H38" s="23">
        <f t="shared" si="33"/>
        <v>101517.7718365094</v>
      </c>
      <c r="I38" s="23">
        <f t="shared" si="33"/>
        <v>105146.51507516485</v>
      </c>
      <c r="J38" s="23">
        <f t="shared" si="33"/>
        <v>111419.62939977658</v>
      </c>
      <c r="K38" s="23">
        <f t="shared" si="33"/>
        <v>126673.09497149666</v>
      </c>
      <c r="L38" s="23">
        <f t="shared" si="33"/>
        <v>120802.98318797848</v>
      </c>
      <c r="M38" s="23">
        <f t="shared" ref="M38" si="34">M36/M37*1000</f>
        <v>120735.54062509901</v>
      </c>
      <c r="N38" s="23">
        <f t="shared" ref="N38" si="35">N36/N37*1000</f>
        <v>120841.61840769225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I38" s="8"/>
      <c r="BJ38" s="8"/>
      <c r="BK38" s="8"/>
      <c r="BL38" s="8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pans="1:173" x14ac:dyDescent="0.25">
      <c r="A39" s="2" t="s">
        <v>74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U39"/>
  <sheetViews>
    <sheetView zoomScale="80" zoomScaleNormal="80" zoomScaleSheetLayoutView="100" workbookViewId="0">
      <pane xSplit="2" ySplit="5" topLeftCell="C27" activePane="bottomRight" state="frozen"/>
      <selection activeCell="AF12" sqref="AF12"/>
      <selection pane="topRight" activeCell="AF12" sqref="AF12"/>
      <selection pane="bottomLeft" activeCell="AF12" sqref="AF12"/>
      <selection pane="bottomRight" activeCell="AF12" sqref="AF12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4" width="11.85546875" style="1" customWidth="1"/>
    <col min="15" max="40" width="9.140625" style="2" customWidth="1"/>
    <col min="41" max="41" width="12.42578125" style="2" customWidth="1"/>
    <col min="42" max="63" width="9.140625" style="2" customWidth="1"/>
    <col min="64" max="64" width="12.140625" style="2" customWidth="1"/>
    <col min="65" max="68" width="9.140625" style="2" customWidth="1"/>
    <col min="69" max="73" width="9.140625" style="2" hidden="1" customWidth="1"/>
    <col min="74" max="74" width="9.140625" style="2" customWidth="1"/>
    <col min="75" max="79" width="9.140625" style="2" hidden="1" customWidth="1"/>
    <col min="80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1" customWidth="1"/>
    <col min="99" max="103" width="9.140625" style="1" hidden="1" customWidth="1"/>
    <col min="104" max="104" width="9.140625" style="1" customWidth="1"/>
    <col min="105" max="109" width="9.140625" style="1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46" width="9.140625" style="2" customWidth="1"/>
    <col min="147" max="147" width="9.140625" style="2" hidden="1" customWidth="1"/>
    <col min="148" max="155" width="9.140625" style="2" customWidth="1"/>
    <col min="156" max="156" width="9.140625" style="2" hidden="1" customWidth="1"/>
    <col min="157" max="161" width="9.140625" style="2" customWidth="1"/>
    <col min="162" max="162" width="9.140625" style="2" hidden="1" customWidth="1"/>
    <col min="163" max="172" width="9.140625" style="2" customWidth="1"/>
    <col min="173" max="176" width="8.85546875" style="2"/>
    <col min="177" max="177" width="12.7109375" style="2" bestFit="1" customWidth="1"/>
    <col min="178" max="16384" width="8.85546875" style="2"/>
  </cols>
  <sheetData>
    <row r="1" spans="1:177" x14ac:dyDescent="0.25">
      <c r="A1" s="2" t="s">
        <v>53</v>
      </c>
      <c r="B1" s="5" t="s">
        <v>66</v>
      </c>
    </row>
    <row r="2" spans="1:177" ht="15.75" x14ac:dyDescent="0.25">
      <c r="A2" s="6" t="s">
        <v>50</v>
      </c>
      <c r="I2" s="1" t="str">
        <f>[1]GSVA_cur!$I$3</f>
        <v>As on 01.08.2024</v>
      </c>
    </row>
    <row r="3" spans="1:177" ht="15.75" x14ac:dyDescent="0.25">
      <c r="A3" s="6"/>
    </row>
    <row r="4" spans="1:177" ht="15.75" x14ac:dyDescent="0.25">
      <c r="A4" s="14"/>
      <c r="B4" s="15"/>
      <c r="C4" s="15"/>
      <c r="D4" s="15"/>
      <c r="E4" s="16"/>
      <c r="F4" s="16" t="s">
        <v>57</v>
      </c>
      <c r="G4" s="17"/>
      <c r="H4" s="17"/>
      <c r="I4" s="17"/>
      <c r="J4" s="17"/>
      <c r="K4" s="17"/>
      <c r="L4" s="17"/>
      <c r="M4" s="17"/>
      <c r="N4" s="17"/>
    </row>
    <row r="5" spans="1:177" ht="15.75" x14ac:dyDescent="0.25">
      <c r="A5" s="18" t="s">
        <v>0</v>
      </c>
      <c r="B5" s="19" t="s">
        <v>1</v>
      </c>
      <c r="C5" s="15" t="s">
        <v>21</v>
      </c>
      <c r="D5" s="15" t="s">
        <v>22</v>
      </c>
      <c r="E5" s="15" t="s">
        <v>23</v>
      </c>
      <c r="F5" s="15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7" s="9" customFormat="1" ht="15.75" x14ac:dyDescent="0.25">
      <c r="A6" s="20" t="s">
        <v>26</v>
      </c>
      <c r="B6" s="21" t="s">
        <v>2</v>
      </c>
      <c r="C6" s="22">
        <f>SUM(C7:C10)</f>
        <v>445482</v>
      </c>
      <c r="D6" s="22">
        <f t="shared" ref="D6:F6" si="0">SUM(D7:D10)</f>
        <v>533830</v>
      </c>
      <c r="E6" s="22">
        <f t="shared" si="0"/>
        <v>589872</v>
      </c>
      <c r="F6" s="22">
        <f t="shared" si="0"/>
        <v>713022</v>
      </c>
      <c r="G6" s="22">
        <f t="shared" ref="G6:L6" si="1">SUM(G7:G10)</f>
        <v>732281</v>
      </c>
      <c r="H6" s="22">
        <f t="shared" si="1"/>
        <v>679744</v>
      </c>
      <c r="I6" s="22">
        <f t="shared" si="1"/>
        <v>710002</v>
      </c>
      <c r="J6" s="22">
        <f t="shared" si="1"/>
        <v>898061</v>
      </c>
      <c r="K6" s="22">
        <f t="shared" si="1"/>
        <v>1126537</v>
      </c>
      <c r="L6" s="22">
        <f t="shared" si="1"/>
        <v>1111337</v>
      </c>
      <c r="M6" s="22">
        <f t="shared" ref="M6:N6" si="2">SUM(M7:M10)</f>
        <v>1004986</v>
      </c>
      <c r="N6" s="22">
        <f t="shared" si="2"/>
        <v>855616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U6" s="10"/>
    </row>
    <row r="7" spans="1:177" ht="15.75" x14ac:dyDescent="0.25">
      <c r="A7" s="24">
        <v>1.1000000000000001</v>
      </c>
      <c r="B7" s="25" t="s">
        <v>59</v>
      </c>
      <c r="C7" s="11">
        <v>248503</v>
      </c>
      <c r="D7" s="11">
        <v>323467</v>
      </c>
      <c r="E7" s="11">
        <v>349829</v>
      </c>
      <c r="F7" s="11">
        <v>395509</v>
      </c>
      <c r="G7" s="11">
        <v>351309</v>
      </c>
      <c r="H7" s="11">
        <v>274703</v>
      </c>
      <c r="I7" s="11">
        <v>294708</v>
      </c>
      <c r="J7" s="11">
        <v>300113</v>
      </c>
      <c r="K7" s="11">
        <v>319568</v>
      </c>
      <c r="L7" s="12">
        <v>339885</v>
      </c>
      <c r="M7" s="12">
        <v>367707</v>
      </c>
      <c r="N7" s="12">
        <v>378351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1"/>
      <c r="FS7" s="1"/>
      <c r="FT7" s="1"/>
    </row>
    <row r="8" spans="1:177" ht="15.75" x14ac:dyDescent="0.25">
      <c r="A8" s="24">
        <v>1.2</v>
      </c>
      <c r="B8" s="25" t="s">
        <v>60</v>
      </c>
      <c r="C8" s="11">
        <v>29010</v>
      </c>
      <c r="D8" s="11">
        <v>23600</v>
      </c>
      <c r="E8" s="11">
        <v>33212</v>
      </c>
      <c r="F8" s="11">
        <v>37557</v>
      </c>
      <c r="G8" s="11">
        <v>46709</v>
      </c>
      <c r="H8" s="11">
        <v>54769</v>
      </c>
      <c r="I8" s="11">
        <v>62268</v>
      </c>
      <c r="J8" s="11">
        <v>81951</v>
      </c>
      <c r="K8" s="11">
        <v>88285</v>
      </c>
      <c r="L8" s="12">
        <v>99316</v>
      </c>
      <c r="M8" s="12">
        <v>115376</v>
      </c>
      <c r="N8" s="12">
        <v>123829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1"/>
      <c r="FS8" s="1"/>
      <c r="FT8" s="1"/>
    </row>
    <row r="9" spans="1:177" ht="15.75" x14ac:dyDescent="0.25">
      <c r="A9" s="24">
        <v>1.3</v>
      </c>
      <c r="B9" s="25" t="s">
        <v>61</v>
      </c>
      <c r="C9" s="11">
        <v>163977</v>
      </c>
      <c r="D9" s="11">
        <v>181956</v>
      </c>
      <c r="E9" s="11">
        <v>201878</v>
      </c>
      <c r="F9" s="11">
        <v>272536</v>
      </c>
      <c r="G9" s="11">
        <v>324843</v>
      </c>
      <c r="H9" s="11">
        <v>339643</v>
      </c>
      <c r="I9" s="11">
        <v>341523</v>
      </c>
      <c r="J9" s="11">
        <v>503124</v>
      </c>
      <c r="K9" s="11">
        <v>704647</v>
      </c>
      <c r="L9" s="12">
        <v>657029</v>
      </c>
      <c r="M9" s="12">
        <v>504807</v>
      </c>
      <c r="N9" s="12">
        <v>335904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1"/>
      <c r="FS9" s="1"/>
      <c r="FT9" s="1"/>
    </row>
    <row r="10" spans="1:177" ht="15.75" x14ac:dyDescent="0.25">
      <c r="A10" s="24">
        <v>1.4</v>
      </c>
      <c r="B10" s="25" t="s">
        <v>62</v>
      </c>
      <c r="C10" s="11">
        <v>3992</v>
      </c>
      <c r="D10" s="11">
        <v>4807</v>
      </c>
      <c r="E10" s="11">
        <v>4953</v>
      </c>
      <c r="F10" s="11">
        <v>7420</v>
      </c>
      <c r="G10" s="11">
        <v>9420</v>
      </c>
      <c r="H10" s="11">
        <v>10629</v>
      </c>
      <c r="I10" s="11">
        <v>11503</v>
      </c>
      <c r="J10" s="11">
        <v>12873</v>
      </c>
      <c r="K10" s="11">
        <v>14037</v>
      </c>
      <c r="L10" s="12">
        <v>15107</v>
      </c>
      <c r="M10" s="12">
        <v>17096</v>
      </c>
      <c r="N10" s="12">
        <v>17532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1"/>
      <c r="FS10" s="1"/>
      <c r="FT10" s="1"/>
    </row>
    <row r="11" spans="1:177" ht="15.75" x14ac:dyDescent="0.25">
      <c r="A11" s="26" t="s">
        <v>31</v>
      </c>
      <c r="B11" s="25" t="s">
        <v>3</v>
      </c>
      <c r="C11" s="11">
        <v>20225</v>
      </c>
      <c r="D11" s="11">
        <v>30724</v>
      </c>
      <c r="E11" s="11">
        <v>37350</v>
      </c>
      <c r="F11" s="11">
        <v>31373</v>
      </c>
      <c r="G11" s="11">
        <v>29260</v>
      </c>
      <c r="H11" s="11">
        <v>42165</v>
      </c>
      <c r="I11" s="11">
        <v>38792</v>
      </c>
      <c r="J11" s="11">
        <v>40738</v>
      </c>
      <c r="K11" s="11">
        <v>39345</v>
      </c>
      <c r="L11" s="12">
        <v>24745</v>
      </c>
      <c r="M11" s="12">
        <v>45026</v>
      </c>
      <c r="N11" s="12">
        <v>80793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"/>
      <c r="FS11" s="1"/>
      <c r="FT11" s="1"/>
    </row>
    <row r="12" spans="1:177" s="10" customFormat="1" ht="15.75" x14ac:dyDescent="0.25">
      <c r="A12" s="27"/>
      <c r="B12" s="28" t="s">
        <v>28</v>
      </c>
      <c r="C12" s="23">
        <f>C6+C11</f>
        <v>465707</v>
      </c>
      <c r="D12" s="23">
        <f t="shared" ref="D12:F12" si="3">D6+D11</f>
        <v>564554</v>
      </c>
      <c r="E12" s="23">
        <f t="shared" si="3"/>
        <v>627222</v>
      </c>
      <c r="F12" s="23">
        <f t="shared" si="3"/>
        <v>744395</v>
      </c>
      <c r="G12" s="23">
        <f t="shared" ref="G12:L12" si="4">G6+G11</f>
        <v>761541</v>
      </c>
      <c r="H12" s="23">
        <f t="shared" si="4"/>
        <v>721909</v>
      </c>
      <c r="I12" s="23">
        <f t="shared" si="4"/>
        <v>748794</v>
      </c>
      <c r="J12" s="23">
        <f t="shared" si="4"/>
        <v>938799</v>
      </c>
      <c r="K12" s="23">
        <f t="shared" si="4"/>
        <v>1165882</v>
      </c>
      <c r="L12" s="23">
        <f t="shared" si="4"/>
        <v>1136082</v>
      </c>
      <c r="M12" s="23">
        <f t="shared" ref="M12" si="5">M6+M11</f>
        <v>1050012</v>
      </c>
      <c r="N12" s="23">
        <f t="shared" ref="N12" si="6">N6+N11</f>
        <v>936409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9"/>
      <c r="FS12" s="9"/>
      <c r="FT12" s="9"/>
    </row>
    <row r="13" spans="1:177" s="1" customFormat="1" ht="15.75" x14ac:dyDescent="0.25">
      <c r="A13" s="29" t="s">
        <v>32</v>
      </c>
      <c r="B13" s="30" t="s">
        <v>4</v>
      </c>
      <c r="C13" s="11">
        <v>9933.5306999999993</v>
      </c>
      <c r="D13" s="11">
        <v>11990.431499999999</v>
      </c>
      <c r="E13" s="11">
        <v>16311.920399999999</v>
      </c>
      <c r="F13" s="11">
        <v>65512.072</v>
      </c>
      <c r="G13" s="11">
        <v>38601.095999999998</v>
      </c>
      <c r="H13" s="11">
        <v>47463.873800000001</v>
      </c>
      <c r="I13" s="11">
        <v>37062.101000000002</v>
      </c>
      <c r="J13" s="11">
        <v>31841.762999999999</v>
      </c>
      <c r="K13" s="11">
        <v>20980.92</v>
      </c>
      <c r="L13" s="11">
        <v>18663.481666909705</v>
      </c>
      <c r="M13" s="11">
        <v>39643.836711020136</v>
      </c>
      <c r="N13" s="11">
        <v>37574.625697005264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U13" s="2"/>
    </row>
    <row r="14" spans="1:177" ht="30" x14ac:dyDescent="0.25">
      <c r="A14" s="26" t="s">
        <v>33</v>
      </c>
      <c r="B14" s="25" t="s">
        <v>5</v>
      </c>
      <c r="C14" s="11">
        <v>50725.001385409996</v>
      </c>
      <c r="D14" s="11">
        <v>57829.875229483994</v>
      </c>
      <c r="E14" s="11">
        <v>60089.402163555002</v>
      </c>
      <c r="F14" s="11">
        <v>72753.36043843301</v>
      </c>
      <c r="G14" s="11">
        <v>86654.190147151996</v>
      </c>
      <c r="H14" s="11">
        <v>102535.00088932499</v>
      </c>
      <c r="I14" s="11">
        <v>140958.601272</v>
      </c>
      <c r="J14" s="11">
        <v>160013.37981164304</v>
      </c>
      <c r="K14" s="11">
        <v>192245.69887487998</v>
      </c>
      <c r="L14" s="11">
        <v>212291.89514489187</v>
      </c>
      <c r="M14" s="11">
        <v>260090.20789047494</v>
      </c>
      <c r="N14" s="11">
        <v>319430.31676897872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3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3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3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"/>
      <c r="FS14" s="1"/>
      <c r="FT14" s="1"/>
    </row>
    <row r="15" spans="1:177" ht="15.75" x14ac:dyDescent="0.25">
      <c r="A15" s="26" t="s">
        <v>34</v>
      </c>
      <c r="B15" s="25" t="s">
        <v>6</v>
      </c>
      <c r="C15" s="11">
        <v>99594.658299999996</v>
      </c>
      <c r="D15" s="11">
        <v>102130.3306</v>
      </c>
      <c r="E15" s="11">
        <v>117024.2812</v>
      </c>
      <c r="F15" s="11">
        <v>189057.4136</v>
      </c>
      <c r="G15" s="11">
        <v>156768.66459999999</v>
      </c>
      <c r="H15" s="11">
        <v>173163.99768022122</v>
      </c>
      <c r="I15" s="11">
        <v>209538.40058390339</v>
      </c>
      <c r="J15" s="11">
        <v>168789.54723769255</v>
      </c>
      <c r="K15" s="11">
        <v>175754.4801743204</v>
      </c>
      <c r="L15" s="11">
        <v>167047.00928733693</v>
      </c>
      <c r="M15" s="11">
        <v>216019.32772933424</v>
      </c>
      <c r="N15" s="11">
        <v>284941.86663070973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3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3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1"/>
      <c r="FS15" s="1"/>
      <c r="FT15" s="1"/>
    </row>
    <row r="16" spans="1:177" s="10" customFormat="1" ht="15.75" x14ac:dyDescent="0.25">
      <c r="A16" s="27"/>
      <c r="B16" s="28" t="s">
        <v>29</v>
      </c>
      <c r="C16" s="23">
        <f>+C13+C14+C15</f>
        <v>160253.19038540998</v>
      </c>
      <c r="D16" s="23">
        <f t="shared" ref="D16:F16" si="7">+D13+D14+D15</f>
        <v>171950.63732948399</v>
      </c>
      <c r="E16" s="23">
        <f t="shared" si="7"/>
        <v>193425.603763555</v>
      </c>
      <c r="F16" s="23">
        <f t="shared" si="7"/>
        <v>327322.84603843302</v>
      </c>
      <c r="G16" s="23">
        <f t="shared" ref="G16" si="8">+G13+G14+G15</f>
        <v>282023.95074715198</v>
      </c>
      <c r="H16" s="23">
        <f t="shared" ref="H16:K16" si="9">+H13+H14+H15</f>
        <v>323162.87236954621</v>
      </c>
      <c r="I16" s="23">
        <f t="shared" si="9"/>
        <v>387559.10285590339</v>
      </c>
      <c r="J16" s="23">
        <f t="shared" si="9"/>
        <v>360644.69004933559</v>
      </c>
      <c r="K16" s="23">
        <f t="shared" si="9"/>
        <v>388981.09904920036</v>
      </c>
      <c r="L16" s="23">
        <f t="shared" ref="L16:M16" si="10">+L13+L14+L15</f>
        <v>398002.38609913853</v>
      </c>
      <c r="M16" s="23">
        <f t="shared" si="10"/>
        <v>515753.37233082933</v>
      </c>
      <c r="N16" s="23">
        <f t="shared" ref="N16" si="11">+N13+N14+N15</f>
        <v>641946.80909669376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7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7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7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9"/>
      <c r="FS16" s="9"/>
      <c r="FT16" s="9"/>
    </row>
    <row r="17" spans="1:177" s="9" customFormat="1" ht="15.75" x14ac:dyDescent="0.25">
      <c r="A17" s="20" t="s">
        <v>35</v>
      </c>
      <c r="B17" s="21" t="s">
        <v>7</v>
      </c>
      <c r="C17" s="22">
        <f>C18+C19</f>
        <v>57658.783800000005</v>
      </c>
      <c r="D17" s="22">
        <f t="shared" ref="D17:F17" si="12">D18+D19</f>
        <v>48611.358394115989</v>
      </c>
      <c r="E17" s="22">
        <f t="shared" si="12"/>
        <v>67602.349234881185</v>
      </c>
      <c r="F17" s="22">
        <f t="shared" si="12"/>
        <v>64302.067089363409</v>
      </c>
      <c r="G17" s="22">
        <f t="shared" ref="G17" si="13">G18+G19</f>
        <v>66111.122803126476</v>
      </c>
      <c r="H17" s="22">
        <f t="shared" ref="H17:K17" si="14">H18+H19</f>
        <v>93947.56385629029</v>
      </c>
      <c r="I17" s="22">
        <f t="shared" si="14"/>
        <v>99850.11460194239</v>
      </c>
      <c r="J17" s="22">
        <f t="shared" si="14"/>
        <v>113736.2518375443</v>
      </c>
      <c r="K17" s="22">
        <f t="shared" si="14"/>
        <v>123923.5768148296</v>
      </c>
      <c r="L17" s="22">
        <f t="shared" ref="L17:M17" si="15">L18+L19</f>
        <v>107802.7678965388</v>
      </c>
      <c r="M17" s="22">
        <f t="shared" si="15"/>
        <v>94219.908224897023</v>
      </c>
      <c r="N17" s="22">
        <f t="shared" ref="N17" si="16">N18+N19</f>
        <v>107468.12140532499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U17" s="10"/>
    </row>
    <row r="18" spans="1:177" ht="15.75" x14ac:dyDescent="0.25">
      <c r="A18" s="24">
        <v>6.1</v>
      </c>
      <c r="B18" s="25" t="s">
        <v>8</v>
      </c>
      <c r="C18" s="11">
        <v>54798.547200000001</v>
      </c>
      <c r="D18" s="11">
        <v>45746.726999999999</v>
      </c>
      <c r="E18" s="11">
        <v>65165.612399999998</v>
      </c>
      <c r="F18" s="11">
        <v>61485.013599999998</v>
      </c>
      <c r="G18" s="11">
        <v>63102.113599999997</v>
      </c>
      <c r="H18" s="11">
        <v>90716.4424</v>
      </c>
      <c r="I18" s="11">
        <v>96279.177517036907</v>
      </c>
      <c r="J18" s="11">
        <v>109684.60836626495</v>
      </c>
      <c r="K18" s="11">
        <v>119912.26697739225</v>
      </c>
      <c r="L18" s="11">
        <v>107805.29682748245</v>
      </c>
      <c r="M18" s="11">
        <v>93569.832928330856</v>
      </c>
      <c r="N18" s="11">
        <v>105202.11987137933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1"/>
      <c r="FS18" s="1"/>
      <c r="FT18" s="1"/>
    </row>
    <row r="19" spans="1:177" ht="15.75" x14ac:dyDescent="0.25">
      <c r="A19" s="24">
        <v>6.2</v>
      </c>
      <c r="B19" s="25" t="s">
        <v>9</v>
      </c>
      <c r="C19" s="11">
        <v>2860.2366000000002</v>
      </c>
      <c r="D19" s="11">
        <v>2864.6313941159897</v>
      </c>
      <c r="E19" s="11">
        <v>2436.7368348811801</v>
      </c>
      <c r="F19" s="11">
        <v>2817.053489363414</v>
      </c>
      <c r="G19" s="11">
        <v>3009.0092031264849</v>
      </c>
      <c r="H19" s="11">
        <v>3231.1214562902869</v>
      </c>
      <c r="I19" s="11">
        <v>3570.9370849054867</v>
      </c>
      <c r="J19" s="11">
        <v>4051.643471279358</v>
      </c>
      <c r="K19" s="11">
        <v>4011.3098374373512</v>
      </c>
      <c r="L19" s="11">
        <v>-2.5289309436461735</v>
      </c>
      <c r="M19" s="11">
        <v>650.07529656616271</v>
      </c>
      <c r="N19" s="11">
        <v>2266.001533945655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1"/>
      <c r="FS19" s="1"/>
      <c r="FT19" s="1"/>
    </row>
    <row r="20" spans="1:177" s="9" customFormat="1" ht="30" x14ac:dyDescent="0.25">
      <c r="A20" s="31" t="s">
        <v>36</v>
      </c>
      <c r="B20" s="32" t="s">
        <v>10</v>
      </c>
      <c r="C20" s="22">
        <f>SUM(C21:C27)</f>
        <v>20425.103800000001</v>
      </c>
      <c r="D20" s="22">
        <f t="shared" ref="D20:F20" si="17">SUM(D21:D27)</f>
        <v>23883.967700000001</v>
      </c>
      <c r="E20" s="22">
        <f t="shared" si="17"/>
        <v>27900.297599999998</v>
      </c>
      <c r="F20" s="22">
        <f t="shared" si="17"/>
        <v>30617.6564</v>
      </c>
      <c r="G20" s="22">
        <f t="shared" ref="G20:L20" si="18">SUM(G21:G27)</f>
        <v>36706.328999999998</v>
      </c>
      <c r="H20" s="22">
        <f t="shared" si="18"/>
        <v>37386.520499999999</v>
      </c>
      <c r="I20" s="22">
        <f t="shared" si="18"/>
        <v>37417.714099999997</v>
      </c>
      <c r="J20" s="22">
        <f t="shared" si="18"/>
        <v>45134.367100000003</v>
      </c>
      <c r="K20" s="22">
        <f t="shared" si="18"/>
        <v>48557.821100000001</v>
      </c>
      <c r="L20" s="22">
        <f t="shared" si="18"/>
        <v>46736.448196737809</v>
      </c>
      <c r="M20" s="22">
        <f t="shared" ref="M20" si="19">SUM(M21:M27)</f>
        <v>62591.132838332618</v>
      </c>
      <c r="N20" s="22">
        <f t="shared" ref="N20" si="20">SUM(N21:N27)</f>
        <v>74937.314271727606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U20" s="10"/>
    </row>
    <row r="21" spans="1:177" ht="15.75" x14ac:dyDescent="0.25">
      <c r="A21" s="24">
        <v>7.1</v>
      </c>
      <c r="B21" s="25" t="s">
        <v>11</v>
      </c>
      <c r="C21" s="11">
        <v>18</v>
      </c>
      <c r="D21" s="11">
        <v>22</v>
      </c>
      <c r="E21" s="11">
        <v>27</v>
      </c>
      <c r="F21" s="11">
        <v>31</v>
      </c>
      <c r="G21" s="11">
        <v>34</v>
      </c>
      <c r="H21" s="11">
        <v>14</v>
      </c>
      <c r="I21" s="11">
        <v>55</v>
      </c>
      <c r="J21" s="11">
        <v>52</v>
      </c>
      <c r="K21" s="11">
        <v>143</v>
      </c>
      <c r="L21" s="11">
        <v>-247</v>
      </c>
      <c r="M21" s="11">
        <v>86</v>
      </c>
      <c r="N21" s="11">
        <v>310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"/>
      <c r="FS21" s="1"/>
      <c r="FT21" s="1"/>
    </row>
    <row r="22" spans="1:177" ht="15.75" x14ac:dyDescent="0.25">
      <c r="A22" s="24">
        <v>7.2</v>
      </c>
      <c r="B22" s="25" t="s">
        <v>12</v>
      </c>
      <c r="C22" s="11">
        <v>11465.265100000001</v>
      </c>
      <c r="D22" s="11">
        <v>12645.236699999999</v>
      </c>
      <c r="E22" s="11">
        <v>14803.752</v>
      </c>
      <c r="F22" s="11">
        <v>14710.106100000001</v>
      </c>
      <c r="G22" s="11">
        <v>17723.952600000001</v>
      </c>
      <c r="H22" s="11">
        <v>19025.624599999999</v>
      </c>
      <c r="I22" s="11">
        <v>19833.64</v>
      </c>
      <c r="J22" s="11">
        <v>27359.6564</v>
      </c>
      <c r="K22" s="11">
        <v>28730.662</v>
      </c>
      <c r="L22" s="11">
        <v>25357.828862928691</v>
      </c>
      <c r="M22" s="11">
        <v>35987.298362454552</v>
      </c>
      <c r="N22" s="11">
        <v>41375.988229818155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1"/>
      <c r="FS22" s="1"/>
      <c r="FT22" s="1"/>
    </row>
    <row r="23" spans="1:177" ht="15.75" x14ac:dyDescent="0.25">
      <c r="A23" s="24">
        <v>7.3</v>
      </c>
      <c r="B23" s="25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1"/>
      <c r="FS23" s="1"/>
      <c r="FT23" s="1"/>
    </row>
    <row r="24" spans="1:177" ht="15.75" x14ac:dyDescent="0.25">
      <c r="A24" s="24">
        <v>7.4</v>
      </c>
      <c r="B24" s="25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3.9204999999999997</v>
      </c>
      <c r="K24" s="11">
        <v>5.8605</v>
      </c>
      <c r="L24" s="11">
        <v>0.81931373555381848</v>
      </c>
      <c r="M24" s="11">
        <v>5.1626413244451044</v>
      </c>
      <c r="N24" s="11">
        <v>99.708244960765825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"/>
      <c r="FS24" s="1"/>
      <c r="FT24" s="1"/>
    </row>
    <row r="25" spans="1:177" ht="15.75" x14ac:dyDescent="0.25">
      <c r="A25" s="24">
        <v>7.5</v>
      </c>
      <c r="B25" s="25" t="s">
        <v>15</v>
      </c>
      <c r="C25" s="11">
        <v>71.838700000000003</v>
      </c>
      <c r="D25" s="11">
        <v>82.730999999999995</v>
      </c>
      <c r="E25" s="11">
        <v>86.545599999999993</v>
      </c>
      <c r="F25" s="11">
        <v>94.550299999999993</v>
      </c>
      <c r="G25" s="11">
        <v>103.29600000000001</v>
      </c>
      <c r="H25" s="11">
        <v>290.5591</v>
      </c>
      <c r="I25" s="11">
        <v>354.00959999999998</v>
      </c>
      <c r="J25" s="11">
        <v>1069.5367000000001</v>
      </c>
      <c r="K25" s="11">
        <v>850.86449999999991</v>
      </c>
      <c r="L25" s="11">
        <v>427.93621882585001</v>
      </c>
      <c r="M25" s="11">
        <v>1604.6032459782432</v>
      </c>
      <c r="N25" s="11">
        <v>3763.1217581828096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"/>
      <c r="FS25" s="1"/>
      <c r="FT25" s="1"/>
    </row>
    <row r="26" spans="1:177" ht="15.75" x14ac:dyDescent="0.25">
      <c r="A26" s="24">
        <v>7.6</v>
      </c>
      <c r="B26" s="25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18.504903210931172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"/>
      <c r="FS26" s="1"/>
      <c r="FT26" s="1"/>
    </row>
    <row r="27" spans="1:177" ht="30" x14ac:dyDescent="0.25">
      <c r="A27" s="24">
        <v>7.7</v>
      </c>
      <c r="B27" s="25" t="s">
        <v>17</v>
      </c>
      <c r="C27" s="11">
        <v>8870</v>
      </c>
      <c r="D27" s="11">
        <v>11134</v>
      </c>
      <c r="E27" s="11">
        <v>12983</v>
      </c>
      <c r="F27" s="11">
        <v>15782</v>
      </c>
      <c r="G27" s="11">
        <v>18845.080399999999</v>
      </c>
      <c r="H27" s="11">
        <v>18056.336800000001</v>
      </c>
      <c r="I27" s="11">
        <v>17175.0645</v>
      </c>
      <c r="J27" s="11">
        <v>16649.253499999999</v>
      </c>
      <c r="K27" s="11">
        <v>18827.434099999999</v>
      </c>
      <c r="L27" s="11">
        <v>21196.863801247713</v>
      </c>
      <c r="M27" s="11">
        <v>24908.068588575374</v>
      </c>
      <c r="N27" s="11">
        <v>29369.991135554952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"/>
      <c r="FS27" s="1"/>
      <c r="FT27" s="1"/>
    </row>
    <row r="28" spans="1:177" ht="15.75" x14ac:dyDescent="0.25">
      <c r="A28" s="26" t="s">
        <v>37</v>
      </c>
      <c r="B28" s="25" t="s">
        <v>18</v>
      </c>
      <c r="C28" s="11">
        <v>20554</v>
      </c>
      <c r="D28" s="11">
        <v>21187</v>
      </c>
      <c r="E28" s="11">
        <v>23180</v>
      </c>
      <c r="F28" s="11">
        <v>27055</v>
      </c>
      <c r="G28" s="11">
        <v>31020</v>
      </c>
      <c r="H28" s="11">
        <v>27900</v>
      </c>
      <c r="I28" s="11">
        <v>27622</v>
      </c>
      <c r="J28" s="11">
        <v>37374</v>
      </c>
      <c r="K28" s="11">
        <v>45162</v>
      </c>
      <c r="L28" s="11">
        <v>42506.161896447222</v>
      </c>
      <c r="M28" s="11">
        <v>25433.199412826223</v>
      </c>
      <c r="N28" s="11">
        <v>43156.613574631228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"/>
      <c r="FS28" s="1"/>
      <c r="FT28" s="1"/>
    </row>
    <row r="29" spans="1:177" ht="30" x14ac:dyDescent="0.25">
      <c r="A29" s="26" t="s">
        <v>38</v>
      </c>
      <c r="B29" s="25" t="s">
        <v>19</v>
      </c>
      <c r="C29" s="11">
        <v>35176.463200439997</v>
      </c>
      <c r="D29" s="11">
        <v>38265.360761366006</v>
      </c>
      <c r="E29" s="11">
        <v>40814.822781864059</v>
      </c>
      <c r="F29" s="11">
        <v>42950.613131382044</v>
      </c>
      <c r="G29" s="11">
        <v>42861.744277968886</v>
      </c>
      <c r="H29" s="11">
        <v>45288.45755350151</v>
      </c>
      <c r="I29" s="11">
        <v>48625.385527338753</v>
      </c>
      <c r="J29" s="11">
        <v>49140.485046481903</v>
      </c>
      <c r="K29" s="11">
        <v>50357.549885105582</v>
      </c>
      <c r="L29" s="11">
        <v>47256.631173740345</v>
      </c>
      <c r="M29" s="11">
        <v>52350.535449244926</v>
      </c>
      <c r="N29" s="11">
        <v>57341.970805599383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"/>
      <c r="FS29" s="1"/>
      <c r="FT29" s="1"/>
    </row>
    <row r="30" spans="1:177" ht="15.75" x14ac:dyDescent="0.25">
      <c r="A30" s="26" t="s">
        <v>39</v>
      </c>
      <c r="B30" s="25" t="s">
        <v>54</v>
      </c>
      <c r="C30" s="11">
        <v>104843</v>
      </c>
      <c r="D30" s="11">
        <v>117163</v>
      </c>
      <c r="E30" s="11">
        <v>143252</v>
      </c>
      <c r="F30" s="11">
        <v>183405</v>
      </c>
      <c r="G30" s="11">
        <v>198668</v>
      </c>
      <c r="H30" s="11">
        <v>215312</v>
      </c>
      <c r="I30" s="11">
        <v>269849</v>
      </c>
      <c r="J30" s="11">
        <v>274307</v>
      </c>
      <c r="K30" s="11">
        <v>372879</v>
      </c>
      <c r="L30" s="11">
        <v>393965</v>
      </c>
      <c r="M30" s="11">
        <v>441175</v>
      </c>
      <c r="N30" s="11">
        <v>477416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"/>
      <c r="FS30" s="1"/>
      <c r="FT30" s="1"/>
    </row>
    <row r="31" spans="1:177" ht="15.75" x14ac:dyDescent="0.25">
      <c r="A31" s="26" t="s">
        <v>40</v>
      </c>
      <c r="B31" s="25" t="s">
        <v>20</v>
      </c>
      <c r="C31" s="11">
        <v>137529.1519</v>
      </c>
      <c r="D31" s="11">
        <v>161799.90885185482</v>
      </c>
      <c r="E31" s="11">
        <v>183887.81119764945</v>
      </c>
      <c r="F31" s="11">
        <v>187342.81975321102</v>
      </c>
      <c r="G31" s="11">
        <v>224314.06858027066</v>
      </c>
      <c r="H31" s="11">
        <v>271667.18861318019</v>
      </c>
      <c r="I31" s="11">
        <v>346699.61787564459</v>
      </c>
      <c r="J31" s="11">
        <v>365366.9471774117</v>
      </c>
      <c r="K31" s="11">
        <v>387463.29914576106</v>
      </c>
      <c r="L31" s="11">
        <v>401684.02119190519</v>
      </c>
      <c r="M31" s="11">
        <v>490618.52688703651</v>
      </c>
      <c r="N31" s="11">
        <v>600350.3325832088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1"/>
      <c r="FS31" s="1"/>
      <c r="FT31" s="1"/>
    </row>
    <row r="32" spans="1:177" s="10" customFormat="1" ht="15.75" x14ac:dyDescent="0.25">
      <c r="A32" s="27"/>
      <c r="B32" s="28" t="s">
        <v>30</v>
      </c>
      <c r="C32" s="23">
        <f>C17+C20+C28+C29+C30+C31</f>
        <v>376186.50270044</v>
      </c>
      <c r="D32" s="23">
        <f t="shared" ref="D32:F32" si="21">D17+D20+D28+D29+D30+D31</f>
        <v>410910.59570733679</v>
      </c>
      <c r="E32" s="23">
        <f t="shared" si="21"/>
        <v>486637.2808143947</v>
      </c>
      <c r="F32" s="23">
        <f t="shared" si="21"/>
        <v>535673.15637395647</v>
      </c>
      <c r="G32" s="23">
        <f t="shared" ref="G32" si="22">G17+G20+G28+G29+G30+G31</f>
        <v>599681.264661366</v>
      </c>
      <c r="H32" s="23">
        <f t="shared" ref="H32:K32" si="23">H17+H20+H28+H29+H30+H31</f>
        <v>691501.73052297195</v>
      </c>
      <c r="I32" s="23">
        <f t="shared" si="23"/>
        <v>830063.83210492576</v>
      </c>
      <c r="J32" s="23">
        <f t="shared" si="23"/>
        <v>885059.05116143788</v>
      </c>
      <c r="K32" s="23">
        <f t="shared" si="23"/>
        <v>1028343.2469456963</v>
      </c>
      <c r="L32" s="23">
        <f t="shared" ref="L32:M32" si="24">L17+L20+L28+L29+L30+L31</f>
        <v>1039951.0303553694</v>
      </c>
      <c r="M32" s="23">
        <f t="shared" si="24"/>
        <v>1166388.3028123374</v>
      </c>
      <c r="N32" s="23">
        <f t="shared" ref="N32" si="25">N17+N20+N28+N29+N30+N31</f>
        <v>1360670.3526404919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9"/>
      <c r="FS32" s="9"/>
      <c r="FT32" s="9"/>
    </row>
    <row r="33" spans="1:177" s="9" customFormat="1" ht="15.75" x14ac:dyDescent="0.25">
      <c r="A33" s="20" t="s">
        <v>27</v>
      </c>
      <c r="B33" s="33" t="s">
        <v>51</v>
      </c>
      <c r="C33" s="22">
        <f t="shared" ref="C33:G33" si="26">C6+C11+C13+C14+C15+C17+C20+C28+C29+C30+C31</f>
        <v>1002146.69308585</v>
      </c>
      <c r="D33" s="22">
        <f t="shared" si="26"/>
        <v>1147415.2330368205</v>
      </c>
      <c r="E33" s="22">
        <f t="shared" si="26"/>
        <v>1307284.8845779498</v>
      </c>
      <c r="F33" s="22">
        <f t="shared" si="26"/>
        <v>1607391.0024123895</v>
      </c>
      <c r="G33" s="22">
        <f t="shared" si="26"/>
        <v>1643246.215408518</v>
      </c>
      <c r="H33" s="22">
        <f t="shared" ref="H33:K33" si="27">H6+H11+H13+H14+H15+H17+H20+H28+H29+H30+H31</f>
        <v>1736573.602892518</v>
      </c>
      <c r="I33" s="22">
        <f t="shared" si="27"/>
        <v>1966416.9349608291</v>
      </c>
      <c r="J33" s="22">
        <f t="shared" si="27"/>
        <v>2184502.7412107736</v>
      </c>
      <c r="K33" s="22">
        <f t="shared" si="27"/>
        <v>2583206.3459948963</v>
      </c>
      <c r="L33" s="22">
        <f t="shared" ref="L33:M33" si="28">L6+L11+L13+L14+L15+L17+L20+L28+L29+L30+L31</f>
        <v>2574035.416454508</v>
      </c>
      <c r="M33" s="22">
        <f t="shared" si="28"/>
        <v>2732153.6751431669</v>
      </c>
      <c r="N33" s="22">
        <f t="shared" ref="N33" si="29">N6+N11+N13+N14+N15+N17+N20+N28+N29+N30+N31</f>
        <v>2939026.1617371859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U33" s="10"/>
    </row>
    <row r="34" spans="1:177" s="10" customFormat="1" ht="15.75" x14ac:dyDescent="0.25">
      <c r="A34" s="36" t="s">
        <v>43</v>
      </c>
      <c r="B34" s="37" t="s">
        <v>25</v>
      </c>
      <c r="C34" s="23">
        <f>GSVA_cur!C34</f>
        <v>41341</v>
      </c>
      <c r="D34" s="23">
        <f>GSVA_cur!D34</f>
        <v>43899</v>
      </c>
      <c r="E34" s="23">
        <f>GSVA_cur!E34</f>
        <v>60039</v>
      </c>
      <c r="F34" s="23">
        <f>GSVA_cur!F34</f>
        <v>72219</v>
      </c>
      <c r="G34" s="23">
        <f>GSVA_cur!G34</f>
        <v>83342</v>
      </c>
      <c r="H34" s="23">
        <f>GSVA_cur!H34</f>
        <v>104348</v>
      </c>
      <c r="I34" s="23">
        <f>GSVA_cur!I34</f>
        <v>105748</v>
      </c>
      <c r="J34" s="23">
        <f>GSVA_cur!J34</f>
        <v>151404</v>
      </c>
      <c r="K34" s="23">
        <f>GSVA_cur!K34</f>
        <v>185439</v>
      </c>
      <c r="L34" s="23">
        <f>GSVA_cur!L34</f>
        <v>227551</v>
      </c>
      <c r="M34" s="23">
        <f>GSVA_cur!M34</f>
        <v>247761</v>
      </c>
      <c r="N34" s="23">
        <f>GSVA_cur!N34</f>
        <v>213561.72999999998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</row>
    <row r="35" spans="1:177" s="10" customFormat="1" ht="15.75" x14ac:dyDescent="0.25">
      <c r="A35" s="36" t="s">
        <v>44</v>
      </c>
      <c r="B35" s="37" t="s">
        <v>24</v>
      </c>
      <c r="C35" s="23">
        <f>GSVA_cur!C35</f>
        <v>20542</v>
      </c>
      <c r="D35" s="23">
        <f>GSVA_cur!D35</f>
        <v>29591</v>
      </c>
      <c r="E35" s="23">
        <f>GSVA_cur!E35</f>
        <v>29668</v>
      </c>
      <c r="F35" s="23">
        <f>GSVA_cur!F35</f>
        <v>30093</v>
      </c>
      <c r="G35" s="23">
        <f>GSVA_cur!G35</f>
        <v>27965</v>
      </c>
      <c r="H35" s="23">
        <f>GSVA_cur!H35</f>
        <v>19943</v>
      </c>
      <c r="I35" s="23">
        <f>GSVA_cur!I35</f>
        <v>16009</v>
      </c>
      <c r="J35" s="23">
        <f>GSVA_cur!J35</f>
        <v>15570</v>
      </c>
      <c r="K35" s="23">
        <f>GSVA_cur!K35</f>
        <v>16037</v>
      </c>
      <c r="L35" s="23">
        <f>GSVA_cur!L35</f>
        <v>31333</v>
      </c>
      <c r="M35" s="23">
        <f>GSVA_cur!M35</f>
        <v>40810</v>
      </c>
      <c r="N35" s="23">
        <f>GSVA_cur!N35</f>
        <v>42708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</row>
    <row r="36" spans="1:177" s="10" customFormat="1" ht="15.75" x14ac:dyDescent="0.25">
      <c r="A36" s="36" t="s">
        <v>45</v>
      </c>
      <c r="B36" s="37" t="s">
        <v>63</v>
      </c>
      <c r="C36" s="23">
        <f>C33+C34-C35</f>
        <v>1022945.69308585</v>
      </c>
      <c r="D36" s="23">
        <f t="shared" ref="D36:L36" si="30">D33+D34-D35</f>
        <v>1161723.2330368205</v>
      </c>
      <c r="E36" s="23">
        <f t="shared" si="30"/>
        <v>1337655.8845779498</v>
      </c>
      <c r="F36" s="23">
        <f t="shared" si="30"/>
        <v>1649517.0024123895</v>
      </c>
      <c r="G36" s="23">
        <f t="shared" si="30"/>
        <v>1698623.215408518</v>
      </c>
      <c r="H36" s="23">
        <f t="shared" si="30"/>
        <v>1820978.602892518</v>
      </c>
      <c r="I36" s="23">
        <f t="shared" si="30"/>
        <v>2056155.9349608291</v>
      </c>
      <c r="J36" s="23">
        <f t="shared" si="30"/>
        <v>2320336.7412107736</v>
      </c>
      <c r="K36" s="23">
        <f t="shared" si="30"/>
        <v>2752608.3459948963</v>
      </c>
      <c r="L36" s="23">
        <f t="shared" si="30"/>
        <v>2770253.416454508</v>
      </c>
      <c r="M36" s="23">
        <f t="shared" ref="M36" si="31">M33+M34-M35</f>
        <v>2939104.6751431669</v>
      </c>
      <c r="N36" s="23">
        <f t="shared" ref="N36" si="32">N33+N34-N35</f>
        <v>3109879.8917371859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</row>
    <row r="37" spans="1:177" s="10" customFormat="1" ht="15.75" x14ac:dyDescent="0.25">
      <c r="A37" s="36" t="s">
        <v>46</v>
      </c>
      <c r="B37" s="37" t="s">
        <v>42</v>
      </c>
      <c r="C37" s="23">
        <f>GSVA_cur!C37</f>
        <v>13910</v>
      </c>
      <c r="D37" s="23">
        <f>GSVA_cur!D37</f>
        <v>14060</v>
      </c>
      <c r="E37" s="23">
        <f>GSVA_cur!E37</f>
        <v>14210</v>
      </c>
      <c r="F37" s="23">
        <f>GSVA_cur!F37</f>
        <v>14370</v>
      </c>
      <c r="G37" s="23">
        <f>GSVA_cur!G37</f>
        <v>14520</v>
      </c>
      <c r="H37" s="23">
        <f>GSVA_cur!H37</f>
        <v>14670</v>
      </c>
      <c r="I37" s="23">
        <f>GSVA_cur!I37</f>
        <v>14810</v>
      </c>
      <c r="J37" s="23">
        <f>GSVA_cur!J37</f>
        <v>14960</v>
      </c>
      <c r="K37" s="23">
        <f>GSVA_cur!K37</f>
        <v>15110</v>
      </c>
      <c r="L37" s="23">
        <f>GSVA_cur!L37</f>
        <v>15260</v>
      </c>
      <c r="M37" s="23">
        <f>GSVA_cur!M37</f>
        <v>15400</v>
      </c>
      <c r="N37" s="23">
        <f>GSVA_cur!N37</f>
        <v>15550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1:177" s="10" customFormat="1" ht="15.75" x14ac:dyDescent="0.25">
      <c r="A38" s="36" t="s">
        <v>47</v>
      </c>
      <c r="B38" s="37" t="s">
        <v>64</v>
      </c>
      <c r="C38" s="23">
        <f>C36/C37*1000</f>
        <v>73540.308633058958</v>
      </c>
      <c r="D38" s="23">
        <f t="shared" ref="D38:L38" si="33">D36/D37*1000</f>
        <v>82626.11899266149</v>
      </c>
      <c r="E38" s="23">
        <f t="shared" si="33"/>
        <v>94134.826500911309</v>
      </c>
      <c r="F38" s="23">
        <f t="shared" si="33"/>
        <v>114788.93544971394</v>
      </c>
      <c r="G38" s="23">
        <f t="shared" si="33"/>
        <v>116985.06993171611</v>
      </c>
      <c r="H38" s="23">
        <f t="shared" si="33"/>
        <v>124129.42078340273</v>
      </c>
      <c r="I38" s="23">
        <f t="shared" si="33"/>
        <v>138835.64719519441</v>
      </c>
      <c r="J38" s="23">
        <f t="shared" si="33"/>
        <v>155102.72334296617</v>
      </c>
      <c r="K38" s="23">
        <f t="shared" si="33"/>
        <v>182171.30019820624</v>
      </c>
      <c r="L38" s="23">
        <f t="shared" si="33"/>
        <v>181536.9211307017</v>
      </c>
      <c r="M38" s="23">
        <f t="shared" ref="M38" si="34">M36/M37*1000</f>
        <v>190850.95293137449</v>
      </c>
      <c r="N38" s="23">
        <f t="shared" ref="N38" si="35">N36/N37*1000</f>
        <v>199992.27599596052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M38" s="8"/>
      <c r="BN38" s="8"/>
      <c r="BO38" s="8"/>
      <c r="BP38" s="8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1:177" x14ac:dyDescent="0.25">
      <c r="A39" s="2" t="s">
        <v>74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62" orientation="landscape" horizontalDpi="4294967295" verticalDpi="4294967295" r:id="rId1"/>
  <colBreaks count="6" manualBreakCount="6">
    <brk id="24" max="1048575" man="1"/>
    <brk id="40" max="1048575" man="1"/>
    <brk id="104" max="95" man="1"/>
    <brk id="140" max="1048575" man="1"/>
    <brk id="164" max="1048575" man="1"/>
    <brk id="172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Q39"/>
  <sheetViews>
    <sheetView zoomScale="80" zoomScaleNormal="80" zoomScaleSheetLayoutView="100" workbookViewId="0">
      <pane xSplit="2" ySplit="5" topLeftCell="C6" activePane="bottomRight" state="frozen"/>
      <selection activeCell="AF12" sqref="AF12"/>
      <selection pane="topRight" activeCell="AF12" sqref="AF12"/>
      <selection pane="bottomLeft" activeCell="AF12" sqref="AF12"/>
      <selection pane="bottomRight" activeCell="AF12" sqref="AF12"/>
    </sheetView>
  </sheetViews>
  <sheetFormatPr defaultColWidth="8.85546875" defaultRowHeight="15" x14ac:dyDescent="0.25"/>
  <cols>
    <col min="1" max="1" width="11" style="2" customWidth="1"/>
    <col min="2" max="2" width="23.85546875" style="2" customWidth="1"/>
    <col min="3" max="6" width="10.85546875" style="2" customWidth="1"/>
    <col min="7" max="14" width="11.85546875" style="1" customWidth="1"/>
    <col min="15" max="36" width="9.140625" style="2" customWidth="1"/>
    <col min="37" max="37" width="12.42578125" style="2" customWidth="1"/>
    <col min="38" max="59" width="9.140625" style="2" customWidth="1"/>
    <col min="60" max="60" width="12.140625" style="2" customWidth="1"/>
    <col min="61" max="64" width="9.140625" style="2" customWidth="1"/>
    <col min="65" max="69" width="9.140625" style="2" hidden="1" customWidth="1"/>
    <col min="70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1" customWidth="1"/>
    <col min="95" max="99" width="9.140625" style="1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42" width="9.140625" style="2" customWidth="1"/>
    <col min="143" max="143" width="9.140625" style="2" hidden="1" customWidth="1"/>
    <col min="144" max="151" width="9.140625" style="2" customWidth="1"/>
    <col min="152" max="152" width="9.140625" style="2" hidden="1" customWidth="1"/>
    <col min="153" max="157" width="9.140625" style="2" customWidth="1"/>
    <col min="158" max="158" width="9.140625" style="2" hidden="1" customWidth="1"/>
    <col min="159" max="168" width="9.140625" style="2" customWidth="1"/>
    <col min="169" max="172" width="8.85546875" style="2"/>
    <col min="173" max="173" width="12.7109375" style="2" bestFit="1" customWidth="1"/>
    <col min="174" max="16384" width="8.85546875" style="2"/>
  </cols>
  <sheetData>
    <row r="1" spans="1:173" x14ac:dyDescent="0.25">
      <c r="A1" s="2" t="s">
        <v>53</v>
      </c>
      <c r="B1" s="5" t="s">
        <v>66</v>
      </c>
    </row>
    <row r="2" spans="1:173" ht="15.75" x14ac:dyDescent="0.25">
      <c r="A2" s="6" t="s">
        <v>52</v>
      </c>
      <c r="I2" s="1" t="str">
        <f>[1]GSVA_cur!$I$3</f>
        <v>As on 01.08.2024</v>
      </c>
    </row>
    <row r="3" spans="1:173" ht="15.75" x14ac:dyDescent="0.25">
      <c r="A3" s="6"/>
    </row>
    <row r="4" spans="1:173" ht="15.75" x14ac:dyDescent="0.25">
      <c r="A4" s="14"/>
      <c r="B4" s="15"/>
      <c r="C4" s="15"/>
      <c r="D4" s="15"/>
      <c r="E4" s="16"/>
      <c r="F4" s="16" t="s">
        <v>57</v>
      </c>
      <c r="G4" s="17"/>
      <c r="H4" s="17"/>
      <c r="I4" s="17"/>
      <c r="J4" s="17"/>
      <c r="K4" s="17"/>
      <c r="L4" s="17"/>
      <c r="M4" s="17"/>
      <c r="N4" s="17"/>
    </row>
    <row r="5" spans="1:173" ht="15.75" x14ac:dyDescent="0.25">
      <c r="A5" s="18" t="s">
        <v>0</v>
      </c>
      <c r="B5" s="19" t="s">
        <v>1</v>
      </c>
      <c r="C5" s="15" t="s">
        <v>21</v>
      </c>
      <c r="D5" s="15" t="s">
        <v>22</v>
      </c>
      <c r="E5" s="15" t="s">
        <v>23</v>
      </c>
      <c r="F5" s="15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3" s="9" customFormat="1" ht="30" x14ac:dyDescent="0.25">
      <c r="A6" s="20" t="s">
        <v>26</v>
      </c>
      <c r="B6" s="21" t="s">
        <v>2</v>
      </c>
      <c r="C6" s="22">
        <f>SUM(C7:C10)</f>
        <v>445482</v>
      </c>
      <c r="D6" s="22">
        <f t="shared" ref="D6:F6" si="0">SUM(D7:D10)</f>
        <v>462088</v>
      </c>
      <c r="E6" s="22">
        <f t="shared" si="0"/>
        <v>479783</v>
      </c>
      <c r="F6" s="22">
        <f t="shared" si="0"/>
        <v>526075</v>
      </c>
      <c r="G6" s="22">
        <f t="shared" ref="G6:L6" si="1">SUM(G7:G10)</f>
        <v>494057</v>
      </c>
      <c r="H6" s="22">
        <f t="shared" si="1"/>
        <v>421121</v>
      </c>
      <c r="I6" s="22">
        <f t="shared" si="1"/>
        <v>422620</v>
      </c>
      <c r="J6" s="22">
        <f t="shared" si="1"/>
        <v>520748</v>
      </c>
      <c r="K6" s="22">
        <f t="shared" si="1"/>
        <v>633574</v>
      </c>
      <c r="L6" s="22">
        <f t="shared" si="1"/>
        <v>606594</v>
      </c>
      <c r="M6" s="22">
        <f t="shared" ref="M6:N6" si="2">SUM(M7:M10)</f>
        <v>521995</v>
      </c>
      <c r="N6" s="22">
        <f t="shared" si="2"/>
        <v>403224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Q6" s="10"/>
    </row>
    <row r="7" spans="1:173" ht="15.75" x14ac:dyDescent="0.25">
      <c r="A7" s="24">
        <v>1.1000000000000001</v>
      </c>
      <c r="B7" s="25" t="s">
        <v>59</v>
      </c>
      <c r="C7" s="11">
        <v>248503</v>
      </c>
      <c r="D7" s="11">
        <v>273221</v>
      </c>
      <c r="E7" s="11">
        <v>287222</v>
      </c>
      <c r="F7" s="11">
        <v>294674</v>
      </c>
      <c r="G7" s="11">
        <v>258899</v>
      </c>
      <c r="H7" s="11">
        <v>182046</v>
      </c>
      <c r="I7" s="11">
        <v>185502</v>
      </c>
      <c r="J7" s="11">
        <v>185995</v>
      </c>
      <c r="K7" s="11">
        <v>184225</v>
      </c>
      <c r="L7" s="12">
        <v>195685</v>
      </c>
      <c r="M7" s="12">
        <v>206419</v>
      </c>
      <c r="N7" s="12">
        <v>180549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1"/>
      <c r="FO7" s="1"/>
      <c r="FP7" s="1"/>
    </row>
    <row r="8" spans="1:173" ht="15.75" x14ac:dyDescent="0.25">
      <c r="A8" s="24">
        <v>1.2</v>
      </c>
      <c r="B8" s="25" t="s">
        <v>60</v>
      </c>
      <c r="C8" s="11">
        <v>29010</v>
      </c>
      <c r="D8" s="11">
        <v>23352</v>
      </c>
      <c r="E8" s="11">
        <v>30400</v>
      </c>
      <c r="F8" s="11">
        <v>33987</v>
      </c>
      <c r="G8" s="11">
        <v>35277</v>
      </c>
      <c r="H8" s="11">
        <v>41443</v>
      </c>
      <c r="I8" s="11">
        <v>38060</v>
      </c>
      <c r="J8" s="11">
        <v>47819</v>
      </c>
      <c r="K8" s="11">
        <v>51596</v>
      </c>
      <c r="L8" s="12">
        <v>44823</v>
      </c>
      <c r="M8" s="12">
        <v>46215</v>
      </c>
      <c r="N8" s="12">
        <v>47817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1"/>
      <c r="FO8" s="1"/>
      <c r="FP8" s="1"/>
    </row>
    <row r="9" spans="1:173" ht="15.75" x14ac:dyDescent="0.25">
      <c r="A9" s="24">
        <v>1.3</v>
      </c>
      <c r="B9" s="25" t="s">
        <v>61</v>
      </c>
      <c r="C9" s="11">
        <v>163977</v>
      </c>
      <c r="D9" s="11">
        <v>161349</v>
      </c>
      <c r="E9" s="11">
        <v>158111</v>
      </c>
      <c r="F9" s="11">
        <v>192361</v>
      </c>
      <c r="G9" s="11">
        <v>194941</v>
      </c>
      <c r="H9" s="11">
        <v>192579</v>
      </c>
      <c r="I9" s="11">
        <v>193768</v>
      </c>
      <c r="J9" s="11">
        <v>281212</v>
      </c>
      <c r="K9" s="11">
        <v>391606</v>
      </c>
      <c r="L9" s="12">
        <v>359727</v>
      </c>
      <c r="M9" s="12">
        <v>263044</v>
      </c>
      <c r="N9" s="12">
        <v>168350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1"/>
      <c r="FO9" s="1"/>
      <c r="FP9" s="1"/>
    </row>
    <row r="10" spans="1:173" ht="15.75" x14ac:dyDescent="0.25">
      <c r="A10" s="24">
        <v>1.4</v>
      </c>
      <c r="B10" s="25" t="s">
        <v>62</v>
      </c>
      <c r="C10" s="11">
        <v>3992</v>
      </c>
      <c r="D10" s="11">
        <v>4166</v>
      </c>
      <c r="E10" s="11">
        <v>4050</v>
      </c>
      <c r="F10" s="11">
        <v>5053</v>
      </c>
      <c r="G10" s="11">
        <v>4940</v>
      </c>
      <c r="H10" s="11">
        <v>5053</v>
      </c>
      <c r="I10" s="11">
        <v>5290</v>
      </c>
      <c r="J10" s="11">
        <v>5722</v>
      </c>
      <c r="K10" s="11">
        <v>6147</v>
      </c>
      <c r="L10" s="12">
        <v>6359</v>
      </c>
      <c r="M10" s="12">
        <v>6317</v>
      </c>
      <c r="N10" s="12">
        <v>6508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1"/>
      <c r="FO10" s="1"/>
      <c r="FP10" s="1"/>
    </row>
    <row r="11" spans="1:173" ht="15.75" x14ac:dyDescent="0.25">
      <c r="A11" s="26" t="s">
        <v>31</v>
      </c>
      <c r="B11" s="25" t="s">
        <v>3</v>
      </c>
      <c r="C11" s="11">
        <v>20225</v>
      </c>
      <c r="D11" s="11">
        <v>28521</v>
      </c>
      <c r="E11" s="11">
        <v>31332</v>
      </c>
      <c r="F11" s="11">
        <v>30212</v>
      </c>
      <c r="G11" s="11">
        <v>38578</v>
      </c>
      <c r="H11" s="11">
        <v>53527</v>
      </c>
      <c r="I11" s="11">
        <v>47377</v>
      </c>
      <c r="J11" s="11">
        <v>40179</v>
      </c>
      <c r="K11" s="11">
        <v>36764</v>
      </c>
      <c r="L11" s="12">
        <v>17322</v>
      </c>
      <c r="M11" s="12">
        <v>23586</v>
      </c>
      <c r="N11" s="12">
        <v>36518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"/>
      <c r="FO11" s="1"/>
      <c r="FP11" s="1"/>
    </row>
    <row r="12" spans="1:173" s="10" customFormat="1" ht="15.75" x14ac:dyDescent="0.25">
      <c r="A12" s="27"/>
      <c r="B12" s="28" t="s">
        <v>28</v>
      </c>
      <c r="C12" s="23">
        <f>C6+C11</f>
        <v>465707</v>
      </c>
      <c r="D12" s="23">
        <f t="shared" ref="D12:L12" si="3">D6+D11</f>
        <v>490609</v>
      </c>
      <c r="E12" s="23">
        <f t="shared" si="3"/>
        <v>511115</v>
      </c>
      <c r="F12" s="23">
        <f t="shared" si="3"/>
        <v>556287</v>
      </c>
      <c r="G12" s="23">
        <f t="shared" si="3"/>
        <v>532635</v>
      </c>
      <c r="H12" s="23">
        <f t="shared" si="3"/>
        <v>474648</v>
      </c>
      <c r="I12" s="23">
        <f t="shared" si="3"/>
        <v>469997</v>
      </c>
      <c r="J12" s="23">
        <f t="shared" si="3"/>
        <v>560927</v>
      </c>
      <c r="K12" s="23">
        <f t="shared" si="3"/>
        <v>670338</v>
      </c>
      <c r="L12" s="23">
        <f t="shared" si="3"/>
        <v>623916</v>
      </c>
      <c r="M12" s="23">
        <f t="shared" ref="M12" si="4">M6+M11</f>
        <v>545581</v>
      </c>
      <c r="N12" s="23">
        <f t="shared" ref="N12" si="5">N6+N11</f>
        <v>439742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9"/>
      <c r="FO12" s="9"/>
      <c r="FP12" s="9"/>
    </row>
    <row r="13" spans="1:173" s="1" customFormat="1" ht="15.75" x14ac:dyDescent="0.25">
      <c r="A13" s="29" t="s">
        <v>32</v>
      </c>
      <c r="B13" s="30" t="s">
        <v>4</v>
      </c>
      <c r="C13" s="11">
        <v>9933.5306999999993</v>
      </c>
      <c r="D13" s="11">
        <v>11338.130976095617</v>
      </c>
      <c r="E13" s="11">
        <v>15161</v>
      </c>
      <c r="F13" s="11">
        <v>60612.308957133457</v>
      </c>
      <c r="G13" s="11">
        <v>40163.377020009066</v>
      </c>
      <c r="H13" s="11">
        <v>45555.773307310286</v>
      </c>
      <c r="I13" s="11">
        <v>33763.31405338848</v>
      </c>
      <c r="J13" s="11">
        <v>45565.315405804708</v>
      </c>
      <c r="K13" s="11">
        <v>18251.957050743033</v>
      </c>
      <c r="L13" s="11">
        <v>17227.761654584607</v>
      </c>
      <c r="M13" s="11">
        <v>29408.389205601725</v>
      </c>
      <c r="N13" s="11">
        <v>26617.23688172382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Q13" s="2"/>
    </row>
    <row r="14" spans="1:173" ht="45" x14ac:dyDescent="0.25">
      <c r="A14" s="26" t="s">
        <v>33</v>
      </c>
      <c r="B14" s="25" t="s">
        <v>5</v>
      </c>
      <c r="C14" s="11">
        <v>50725.358000000007</v>
      </c>
      <c r="D14" s="11">
        <v>50253.388299999991</v>
      </c>
      <c r="E14" s="11">
        <v>49959.030499999993</v>
      </c>
      <c r="F14" s="11">
        <v>60886.887942861853</v>
      </c>
      <c r="G14" s="11">
        <v>69340.952261227532</v>
      </c>
      <c r="H14" s="11">
        <v>79053.104331393406</v>
      </c>
      <c r="I14" s="11">
        <v>85716.484119897301</v>
      </c>
      <c r="J14" s="11">
        <v>89657.919959357416</v>
      </c>
      <c r="K14" s="11">
        <v>96499.580038351676</v>
      </c>
      <c r="L14" s="11">
        <v>81972.993280158611</v>
      </c>
      <c r="M14" s="11">
        <v>94779.955090687872</v>
      </c>
      <c r="N14" s="11">
        <v>97777.146531021092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"/>
      <c r="FO14" s="1"/>
      <c r="FP14" s="1"/>
    </row>
    <row r="15" spans="1:173" ht="15.75" x14ac:dyDescent="0.25">
      <c r="A15" s="26" t="s">
        <v>34</v>
      </c>
      <c r="B15" s="25" t="s">
        <v>6</v>
      </c>
      <c r="C15" s="11">
        <v>99594.658299999996</v>
      </c>
      <c r="D15" s="11">
        <v>94748</v>
      </c>
      <c r="E15" s="11">
        <v>103829.8720424694</v>
      </c>
      <c r="F15" s="11">
        <v>162744.65686386396</v>
      </c>
      <c r="G15" s="11">
        <v>135123.47799086515</v>
      </c>
      <c r="H15" s="11">
        <v>139080.46605076708</v>
      </c>
      <c r="I15" s="11">
        <v>161625.30625994282</v>
      </c>
      <c r="J15" s="11">
        <v>139204.93897768389</v>
      </c>
      <c r="K15" s="11">
        <v>151998.65263647796</v>
      </c>
      <c r="L15" s="11">
        <v>117338.93999339285</v>
      </c>
      <c r="M15" s="11">
        <v>133090.13937439391</v>
      </c>
      <c r="N15" s="11">
        <v>162243.47882310968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1"/>
      <c r="FO15" s="1"/>
      <c r="FP15" s="1"/>
    </row>
    <row r="16" spans="1:173" s="10" customFormat="1" ht="15.75" x14ac:dyDescent="0.25">
      <c r="A16" s="27"/>
      <c r="B16" s="28" t="s">
        <v>29</v>
      </c>
      <c r="C16" s="23">
        <f>+C13+C14+C15</f>
        <v>160253.54700000002</v>
      </c>
      <c r="D16" s="23">
        <f t="shared" ref="D16:F16" si="6">+D13+D14+D15</f>
        <v>156339.51927609561</v>
      </c>
      <c r="E16" s="23">
        <f t="shared" si="6"/>
        <v>168949.90254246938</v>
      </c>
      <c r="F16" s="23">
        <f t="shared" si="6"/>
        <v>284243.85376385925</v>
      </c>
      <c r="G16" s="23">
        <f t="shared" ref="G16" si="7">+G13+G14+G15</f>
        <v>244627.80727210175</v>
      </c>
      <c r="H16" s="23">
        <f t="shared" ref="H16:K16" si="8">+H13+H14+H15</f>
        <v>263689.34368947078</v>
      </c>
      <c r="I16" s="23">
        <f t="shared" si="8"/>
        <v>281105.10443322861</v>
      </c>
      <c r="J16" s="23">
        <f t="shared" si="8"/>
        <v>274428.17434284603</v>
      </c>
      <c r="K16" s="23">
        <f t="shared" si="8"/>
        <v>266750.18972557265</v>
      </c>
      <c r="L16" s="23">
        <f t="shared" ref="L16:M16" si="9">+L13+L14+L15</f>
        <v>216539.69492813607</v>
      </c>
      <c r="M16" s="23">
        <f t="shared" si="9"/>
        <v>257278.48367068352</v>
      </c>
      <c r="N16" s="23">
        <f t="shared" ref="N16" si="10">+N13+N14+N15</f>
        <v>286637.86223585461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7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7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7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9"/>
      <c r="FO16" s="9"/>
      <c r="FP16" s="9"/>
    </row>
    <row r="17" spans="1:173" s="9" customFormat="1" ht="30" x14ac:dyDescent="0.25">
      <c r="A17" s="20" t="s">
        <v>35</v>
      </c>
      <c r="B17" s="21" t="s">
        <v>7</v>
      </c>
      <c r="C17" s="22">
        <f>C18+C19</f>
        <v>57658.783800000005</v>
      </c>
      <c r="D17" s="22">
        <f t="shared" ref="D17:F17" si="11">D18+D19</f>
        <v>44617.271896697552</v>
      </c>
      <c r="E17" s="22">
        <f t="shared" si="11"/>
        <v>57904.512858713751</v>
      </c>
      <c r="F17" s="22">
        <f t="shared" si="11"/>
        <v>50097.09125818927</v>
      </c>
      <c r="G17" s="22">
        <f t="shared" ref="G17" si="12">G18+G19</f>
        <v>48917.4447016989</v>
      </c>
      <c r="H17" s="22">
        <f t="shared" ref="H17:K17" si="13">H18+H19</f>
        <v>67729.70690659112</v>
      </c>
      <c r="I17" s="22">
        <f t="shared" si="13"/>
        <v>62725.153323929087</v>
      </c>
      <c r="J17" s="22">
        <f t="shared" si="13"/>
        <v>65530.166494040524</v>
      </c>
      <c r="K17" s="22">
        <f t="shared" si="13"/>
        <v>71133.364066785944</v>
      </c>
      <c r="L17" s="22">
        <f t="shared" ref="L17:M17" si="14">L18+L19</f>
        <v>59243.673542882469</v>
      </c>
      <c r="M17" s="22">
        <f t="shared" si="14"/>
        <v>49423.784071689217</v>
      </c>
      <c r="N17" s="22">
        <f t="shared" ref="N17" si="15">N18+N19</f>
        <v>54666.604594474709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Q17" s="10"/>
    </row>
    <row r="18" spans="1:173" ht="15.75" x14ac:dyDescent="0.25">
      <c r="A18" s="24">
        <v>6.1</v>
      </c>
      <c r="B18" s="25" t="s">
        <v>8</v>
      </c>
      <c r="C18" s="11">
        <v>54798.547200000001</v>
      </c>
      <c r="D18" s="11">
        <v>42017.332447499735</v>
      </c>
      <c r="E18" s="11">
        <v>55948.400850564234</v>
      </c>
      <c r="F18" s="11">
        <v>47987.351068822347</v>
      </c>
      <c r="G18" s="11">
        <v>46840.611335793677</v>
      </c>
      <c r="H18" s="11">
        <v>65592.673777209377</v>
      </c>
      <c r="I18" s="11">
        <v>60760.012537955554</v>
      </c>
      <c r="J18" s="11">
        <v>63573.740088716047</v>
      </c>
      <c r="K18" s="11">
        <v>69274.449633233759</v>
      </c>
      <c r="L18" s="11">
        <v>59811.079726061856</v>
      </c>
      <c r="M18" s="11">
        <v>49679.605026681937</v>
      </c>
      <c r="N18" s="11">
        <v>54093.005147369331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1"/>
      <c r="FO18" s="1"/>
      <c r="FP18" s="1"/>
    </row>
    <row r="19" spans="1:173" ht="15.75" x14ac:dyDescent="0.25">
      <c r="A19" s="24">
        <v>6.2</v>
      </c>
      <c r="B19" s="25" t="s">
        <v>9</v>
      </c>
      <c r="C19" s="11">
        <v>2860.2366000000002</v>
      </c>
      <c r="D19" s="11">
        <v>2599.9394491978146</v>
      </c>
      <c r="E19" s="11">
        <v>1956.1120081495192</v>
      </c>
      <c r="F19" s="11">
        <v>2109.7401893669203</v>
      </c>
      <c r="G19" s="11">
        <v>2076.8333659052205</v>
      </c>
      <c r="H19" s="11">
        <v>2137.0331293817412</v>
      </c>
      <c r="I19" s="11">
        <v>1965.1407859735309</v>
      </c>
      <c r="J19" s="11">
        <v>1956.4264053244779</v>
      </c>
      <c r="K19" s="11">
        <v>1858.9144335521887</v>
      </c>
      <c r="L19" s="11">
        <v>-567.40618317938538</v>
      </c>
      <c r="M19" s="11">
        <v>-255.82095499272054</v>
      </c>
      <c r="N19" s="11">
        <v>573.59944710537866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1"/>
      <c r="FO19" s="1"/>
      <c r="FP19" s="1"/>
    </row>
    <row r="20" spans="1:173" s="9" customFormat="1" ht="60" x14ac:dyDescent="0.25">
      <c r="A20" s="31" t="s">
        <v>36</v>
      </c>
      <c r="B20" s="32" t="s">
        <v>10</v>
      </c>
      <c r="C20" s="22">
        <f>SUM(C21:C27)</f>
        <v>20425.103800000001</v>
      </c>
      <c r="D20" s="22">
        <f t="shared" ref="D20:F20" si="16">SUM(D21:D27)</f>
        <v>21651.133930316159</v>
      </c>
      <c r="E20" s="22">
        <f t="shared" si="16"/>
        <v>23605.258837400477</v>
      </c>
      <c r="F20" s="22">
        <f t="shared" si="16"/>
        <v>25960.355923167001</v>
      </c>
      <c r="G20" s="22">
        <f t="shared" ref="G20:L20" si="17">SUM(G21:G27)</f>
        <v>30455.662545849515</v>
      </c>
      <c r="H20" s="22">
        <f t="shared" si="17"/>
        <v>30186.446379096444</v>
      </c>
      <c r="I20" s="22">
        <f t="shared" si="17"/>
        <v>29166.356401636032</v>
      </c>
      <c r="J20" s="22">
        <f t="shared" si="17"/>
        <v>32778.080262557844</v>
      </c>
      <c r="K20" s="22">
        <f t="shared" si="17"/>
        <v>34070.791775468693</v>
      </c>
      <c r="L20" s="22">
        <f t="shared" si="17"/>
        <v>28137.854273611021</v>
      </c>
      <c r="M20" s="22">
        <f t="shared" ref="M20" si="18">SUM(M21:M27)</f>
        <v>35056.119864141998</v>
      </c>
      <c r="N20" s="22">
        <f t="shared" ref="N20" si="19">SUM(N21:N27)</f>
        <v>40413.879148648623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Q20" s="10"/>
    </row>
    <row r="21" spans="1:173" ht="15.75" x14ac:dyDescent="0.25">
      <c r="A21" s="24">
        <v>7.1</v>
      </c>
      <c r="B21" s="25" t="s">
        <v>11</v>
      </c>
      <c r="C21" s="11">
        <v>18</v>
      </c>
      <c r="D21" s="11">
        <v>22</v>
      </c>
      <c r="E21" s="11">
        <v>24</v>
      </c>
      <c r="F21" s="11">
        <v>28</v>
      </c>
      <c r="G21" s="11">
        <v>29</v>
      </c>
      <c r="H21" s="11">
        <v>8</v>
      </c>
      <c r="I21" s="11">
        <v>38</v>
      </c>
      <c r="J21" s="11">
        <v>34</v>
      </c>
      <c r="K21" s="11">
        <v>67</v>
      </c>
      <c r="L21" s="11">
        <v>-212</v>
      </c>
      <c r="M21" s="11">
        <v>35</v>
      </c>
      <c r="N21" s="11">
        <v>168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"/>
      <c r="FO21" s="1"/>
      <c r="FP21" s="1"/>
    </row>
    <row r="22" spans="1:173" ht="15.75" x14ac:dyDescent="0.25">
      <c r="A22" s="24">
        <v>7.2</v>
      </c>
      <c r="B22" s="25" t="s">
        <v>12</v>
      </c>
      <c r="C22" s="11">
        <v>11465.265100000001</v>
      </c>
      <c r="D22" s="11">
        <v>11402.181726790639</v>
      </c>
      <c r="E22" s="11">
        <v>12686.928690496885</v>
      </c>
      <c r="F22" s="11">
        <v>12433.057095417216</v>
      </c>
      <c r="G22" s="11">
        <v>14671.046827602273</v>
      </c>
      <c r="H22" s="11">
        <v>15457.825821620816</v>
      </c>
      <c r="I22" s="11">
        <v>15589.724814277328</v>
      </c>
      <c r="J22" s="11">
        <v>20426.518666631448</v>
      </c>
      <c r="K22" s="11">
        <v>20648.983390395868</v>
      </c>
      <c r="L22" s="11">
        <v>16076.558649769888</v>
      </c>
      <c r="M22" s="11">
        <v>21351.958849003608</v>
      </c>
      <c r="N22" s="11">
        <v>23657.37093228933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1"/>
      <c r="FO22" s="1"/>
      <c r="FP22" s="1"/>
    </row>
    <row r="23" spans="1:173" ht="15.75" x14ac:dyDescent="0.25">
      <c r="A23" s="24">
        <v>7.3</v>
      </c>
      <c r="B23" s="25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1"/>
      <c r="FO23" s="1"/>
      <c r="FP23" s="1"/>
    </row>
    <row r="24" spans="1:173" ht="15.75" x14ac:dyDescent="0.25">
      <c r="A24" s="24">
        <v>7.4</v>
      </c>
      <c r="B24" s="25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5.6762975882001196</v>
      </c>
      <c r="K24" s="11">
        <v>3.4234136325591136</v>
      </c>
      <c r="L24" s="11">
        <v>0.11403425363777231</v>
      </c>
      <c r="M24" s="11">
        <v>-7.5669179718112858</v>
      </c>
      <c r="N24" s="11">
        <v>26.028438256083433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"/>
      <c r="FO24" s="1"/>
      <c r="FP24" s="1"/>
    </row>
    <row r="25" spans="1:173" ht="30" x14ac:dyDescent="0.25">
      <c r="A25" s="24">
        <v>7.5</v>
      </c>
      <c r="B25" s="25" t="s">
        <v>15</v>
      </c>
      <c r="C25" s="11">
        <v>71.838700000000003</v>
      </c>
      <c r="D25" s="11">
        <v>76.212398017637696</v>
      </c>
      <c r="E25" s="11">
        <v>73.312390895631751</v>
      </c>
      <c r="F25" s="11">
        <v>80.735226967007065</v>
      </c>
      <c r="G25" s="11">
        <v>85.555212926176864</v>
      </c>
      <c r="H25" s="11">
        <v>132.45798772563174</v>
      </c>
      <c r="I25" s="11">
        <v>167.01834365760945</v>
      </c>
      <c r="J25" s="11">
        <v>673.57537173609728</v>
      </c>
      <c r="K25" s="11">
        <v>479.8051745483715</v>
      </c>
      <c r="L25" s="11">
        <v>175.27419934647435</v>
      </c>
      <c r="M25" s="11">
        <v>912.68115076754236</v>
      </c>
      <c r="N25" s="11">
        <v>2073.2752961457818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"/>
      <c r="FO25" s="1"/>
      <c r="FP25" s="1"/>
    </row>
    <row r="26" spans="1:173" ht="15.75" x14ac:dyDescent="0.25">
      <c r="A26" s="24">
        <v>7.6</v>
      </c>
      <c r="B26" s="25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10.292089080039531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"/>
      <c r="FO26" s="1"/>
      <c r="FP26" s="1"/>
    </row>
    <row r="27" spans="1:173" ht="45" x14ac:dyDescent="0.25">
      <c r="A27" s="24">
        <v>7.7</v>
      </c>
      <c r="B27" s="25" t="s">
        <v>17</v>
      </c>
      <c r="C27" s="11">
        <v>8870</v>
      </c>
      <c r="D27" s="11">
        <v>10150.739805507883</v>
      </c>
      <c r="E27" s="11">
        <v>10821.017756007959</v>
      </c>
      <c r="F27" s="11">
        <v>13418.563600782778</v>
      </c>
      <c r="G27" s="11">
        <v>15670.060505321064</v>
      </c>
      <c r="H27" s="11">
        <v>14588.162569749995</v>
      </c>
      <c r="I27" s="11">
        <v>13371.613243701093</v>
      </c>
      <c r="J27" s="11">
        <v>11638.309926602098</v>
      </c>
      <c r="K27" s="11">
        <v>12871.579796891892</v>
      </c>
      <c r="L27" s="11">
        <v>12097.90739024102</v>
      </c>
      <c r="M27" s="11">
        <v>12764.046782342659</v>
      </c>
      <c r="N27" s="11">
        <v>14478.912392877393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"/>
      <c r="FO27" s="1"/>
      <c r="FP27" s="1"/>
    </row>
    <row r="28" spans="1:173" ht="15.75" x14ac:dyDescent="0.25">
      <c r="A28" s="26" t="s">
        <v>37</v>
      </c>
      <c r="B28" s="25" t="s">
        <v>18</v>
      </c>
      <c r="C28" s="11">
        <v>20554</v>
      </c>
      <c r="D28" s="11">
        <v>21275</v>
      </c>
      <c r="E28" s="11">
        <v>22386</v>
      </c>
      <c r="F28" s="11">
        <v>25687</v>
      </c>
      <c r="G28" s="11">
        <v>28773</v>
      </c>
      <c r="H28" s="11">
        <v>25918</v>
      </c>
      <c r="I28" s="11">
        <v>23792</v>
      </c>
      <c r="J28" s="11">
        <v>30077</v>
      </c>
      <c r="K28" s="11">
        <v>34432</v>
      </c>
      <c r="L28" s="11">
        <v>32202.662290261309</v>
      </c>
      <c r="M28" s="11">
        <v>17986.874761603482</v>
      </c>
      <c r="N28" s="11">
        <v>26651.886750526344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"/>
      <c r="FO28" s="1"/>
      <c r="FP28" s="1"/>
    </row>
    <row r="29" spans="1:173" ht="45" x14ac:dyDescent="0.25">
      <c r="A29" s="26" t="s">
        <v>38</v>
      </c>
      <c r="B29" s="25" t="s">
        <v>19</v>
      </c>
      <c r="C29" s="11">
        <v>35176.463200439997</v>
      </c>
      <c r="D29" s="11">
        <v>35803.778872866817</v>
      </c>
      <c r="E29" s="11">
        <v>36663.546741983155</v>
      </c>
      <c r="F29" s="11">
        <v>33971.274640400385</v>
      </c>
      <c r="G29" s="11">
        <v>32422.723323532242</v>
      </c>
      <c r="H29" s="11">
        <v>33267.550703397865</v>
      </c>
      <c r="I29" s="11">
        <v>31888.053154482113</v>
      </c>
      <c r="J29" s="11">
        <v>29563.237482626108</v>
      </c>
      <c r="K29" s="11">
        <v>29844.857085123942</v>
      </c>
      <c r="L29" s="11">
        <v>27358.282553160014</v>
      </c>
      <c r="M29" s="11">
        <v>29355.025101211875</v>
      </c>
      <c r="N29" s="11">
        <v>31067.844890881694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"/>
      <c r="FO29" s="1"/>
      <c r="FP29" s="1"/>
    </row>
    <row r="30" spans="1:173" ht="15.75" x14ac:dyDescent="0.25">
      <c r="A30" s="26" t="s">
        <v>39</v>
      </c>
      <c r="B30" s="25" t="s">
        <v>54</v>
      </c>
      <c r="C30" s="11">
        <v>104843</v>
      </c>
      <c r="D30" s="11">
        <v>106803.78566780541</v>
      </c>
      <c r="E30" s="11">
        <v>119852.56916759981</v>
      </c>
      <c r="F30" s="11">
        <v>144678.77789510734</v>
      </c>
      <c r="G30" s="11">
        <v>149517.43676539726</v>
      </c>
      <c r="H30" s="11">
        <v>157813.16328534027</v>
      </c>
      <c r="I30" s="11">
        <v>174566.68070761775</v>
      </c>
      <c r="J30" s="11">
        <v>163183.61814814815</v>
      </c>
      <c r="K30" s="11">
        <v>220328.40825350033</v>
      </c>
      <c r="L30" s="11">
        <v>225605.35648994514</v>
      </c>
      <c r="M30" s="11">
        <v>241680.82228168327</v>
      </c>
      <c r="N30" s="11">
        <v>251502.9684969339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"/>
      <c r="FO30" s="1"/>
      <c r="FP30" s="1"/>
    </row>
    <row r="31" spans="1:173" ht="15.75" x14ac:dyDescent="0.25">
      <c r="A31" s="26" t="s">
        <v>40</v>
      </c>
      <c r="B31" s="25" t="s">
        <v>20</v>
      </c>
      <c r="C31" s="11">
        <v>137529.1519</v>
      </c>
      <c r="D31" s="11">
        <v>149688.89910288891</v>
      </c>
      <c r="E31" s="11">
        <v>156173.23228232237</v>
      </c>
      <c r="F31" s="11">
        <v>151854.72267943283</v>
      </c>
      <c r="G31" s="11">
        <v>174091.37643955345</v>
      </c>
      <c r="H31" s="11">
        <v>201936.09481852135</v>
      </c>
      <c r="I31" s="11">
        <v>243912.20859416563</v>
      </c>
      <c r="J31" s="11">
        <v>241369.85476662123</v>
      </c>
      <c r="K31" s="11">
        <v>254237.70607748366</v>
      </c>
      <c r="L31" s="11">
        <v>254570.48901478172</v>
      </c>
      <c r="M31" s="11">
        <v>297594.91139926319</v>
      </c>
      <c r="N31" s="11">
        <v>361873.17243499617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1"/>
      <c r="FO31" s="1"/>
      <c r="FP31" s="1"/>
    </row>
    <row r="32" spans="1:173" s="10" customFormat="1" ht="15.75" x14ac:dyDescent="0.25">
      <c r="A32" s="27"/>
      <c r="B32" s="28" t="s">
        <v>30</v>
      </c>
      <c r="C32" s="23">
        <f>C17+C20+C28+C29+C30+C31</f>
        <v>376186.50270044</v>
      </c>
      <c r="D32" s="23">
        <f t="shared" ref="D32:K32" si="20">D17+D20+D28+D29+D30+D31</f>
        <v>379839.86947057489</v>
      </c>
      <c r="E32" s="23">
        <f t="shared" si="20"/>
        <v>416585.11988801952</v>
      </c>
      <c r="F32" s="23">
        <f t="shared" si="20"/>
        <v>432249.2223962968</v>
      </c>
      <c r="G32" s="23">
        <f t="shared" si="20"/>
        <v>464177.64377603133</v>
      </c>
      <c r="H32" s="23">
        <f t="shared" si="20"/>
        <v>516850.96209294704</v>
      </c>
      <c r="I32" s="23">
        <f t="shared" si="20"/>
        <v>566050.45218183065</v>
      </c>
      <c r="J32" s="23">
        <f t="shared" si="20"/>
        <v>562501.95715399389</v>
      </c>
      <c r="K32" s="23">
        <f t="shared" si="20"/>
        <v>644047.12725836248</v>
      </c>
      <c r="L32" s="23">
        <f t="shared" ref="L32:M32" si="21">L17+L20+L28+L29+L30+L31</f>
        <v>627118.31816464174</v>
      </c>
      <c r="M32" s="23">
        <f t="shared" si="21"/>
        <v>671097.53747959307</v>
      </c>
      <c r="N32" s="23">
        <f t="shared" ref="N32" si="22">N17+N20+N28+N29+N30+N31</f>
        <v>766176.35631646146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9"/>
      <c r="FO32" s="9"/>
      <c r="FP32" s="9"/>
    </row>
    <row r="33" spans="1:173" s="9" customFormat="1" ht="30" x14ac:dyDescent="0.25">
      <c r="A33" s="20" t="s">
        <v>27</v>
      </c>
      <c r="B33" s="33" t="s">
        <v>51</v>
      </c>
      <c r="C33" s="22">
        <f t="shared" ref="C33" si="23">C6+C11+C13+C14+C15+C17+C20+C28+C29+C30+C31</f>
        <v>1002147.0497004401</v>
      </c>
      <c r="D33" s="22">
        <f t="shared" ref="D33:K33" si="24">D6+D11+D13+D14+D15+D17+D20+D28+D29+D30+D31</f>
        <v>1026788.3887466703</v>
      </c>
      <c r="E33" s="22">
        <f t="shared" si="24"/>
        <v>1096650.0224304888</v>
      </c>
      <c r="F33" s="22">
        <f t="shared" si="24"/>
        <v>1272780.0761601562</v>
      </c>
      <c r="G33" s="22">
        <f t="shared" si="24"/>
        <v>1241440.4510481332</v>
      </c>
      <c r="H33" s="22">
        <f t="shared" si="24"/>
        <v>1255188.3057824178</v>
      </c>
      <c r="I33" s="22">
        <f t="shared" si="24"/>
        <v>1317152.5566150593</v>
      </c>
      <c r="J33" s="22">
        <f t="shared" si="24"/>
        <v>1397857.1314968399</v>
      </c>
      <c r="K33" s="22">
        <f t="shared" si="24"/>
        <v>1581135.3169839352</v>
      </c>
      <c r="L33" s="22">
        <f t="shared" ref="L33:M33" si="25">L6+L11+L13+L14+L15+L17+L20+L28+L29+L30+L31</f>
        <v>1467574.0130927777</v>
      </c>
      <c r="M33" s="22">
        <f t="shared" si="25"/>
        <v>1473957.0211502768</v>
      </c>
      <c r="N33" s="22">
        <f t="shared" ref="N33" si="26">N6+N11+N13+N14+N15+N17+N20+N28+N29+N30+N31</f>
        <v>1492556.2185523158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Q33" s="10"/>
    </row>
    <row r="34" spans="1:173" s="10" customFormat="1" ht="15.75" x14ac:dyDescent="0.25">
      <c r="A34" s="36" t="s">
        <v>43</v>
      </c>
      <c r="B34" s="37" t="s">
        <v>25</v>
      </c>
      <c r="C34" s="23">
        <f>GSVA_const!C34</f>
        <v>41341</v>
      </c>
      <c r="D34" s="23">
        <f>GSVA_const!D34</f>
        <v>40770.251376196458</v>
      </c>
      <c r="E34" s="23">
        <f>GSVA_const!E34</f>
        <v>52365.563991595081</v>
      </c>
      <c r="F34" s="23">
        <f>GSVA_const!F34</f>
        <v>61799.567179496415</v>
      </c>
      <c r="G34" s="23">
        <f>GSVA_const!G34</f>
        <v>72957.82540887814</v>
      </c>
      <c r="H34" s="23">
        <f>GSVA_const!H34</f>
        <v>99050.915146189916</v>
      </c>
      <c r="I34" s="23">
        <f>GSVA_const!I34</f>
        <v>85991.483130563676</v>
      </c>
      <c r="J34" s="23">
        <f>GSVA_const!J34</f>
        <v>101941.15672938223</v>
      </c>
      <c r="K34" s="23">
        <f>GSVA_const!K34</f>
        <v>139589.85504837293</v>
      </c>
      <c r="L34" s="23">
        <f>GSVA_const!L34</f>
        <v>172027.73724870232</v>
      </c>
      <c r="M34" s="23">
        <f>GSVA_const!M34</f>
        <v>164187.26025376836</v>
      </c>
      <c r="N34" s="23">
        <f>GSVA_const!N34</f>
        <v>133824.73757136008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</row>
    <row r="35" spans="1:173" s="10" customFormat="1" ht="15.75" x14ac:dyDescent="0.25">
      <c r="A35" s="36" t="s">
        <v>44</v>
      </c>
      <c r="B35" s="37" t="s">
        <v>24</v>
      </c>
      <c r="C35" s="23">
        <f>GSVA_const!C35</f>
        <v>20542</v>
      </c>
      <c r="D35" s="23">
        <f>GSVA_const!D35</f>
        <v>27681.010289990645</v>
      </c>
      <c r="E35" s="23">
        <f>GSVA_const!E35</f>
        <v>26371.555555555558</v>
      </c>
      <c r="F35" s="23">
        <f>GSVA_const!F35</f>
        <v>26420.544337137842</v>
      </c>
      <c r="G35" s="23">
        <f>GSVA_const!G35</f>
        <v>25492.251595259801</v>
      </c>
      <c r="H35" s="23">
        <f>GSVA_const!H35</f>
        <v>14701.508087014859</v>
      </c>
      <c r="I35" s="23">
        <f>GSVA_const!I35</f>
        <v>10997.151482431633</v>
      </c>
      <c r="J35" s="23">
        <f>GSVA_const!J35</f>
        <v>10228.632405564136</v>
      </c>
      <c r="K35" s="23">
        <f>GSVA_const!K35</f>
        <v>12071.707012993664</v>
      </c>
      <c r="L35" s="23">
        <f>GSVA_const!L35</f>
        <v>23687.590334893306</v>
      </c>
      <c r="M35" s="23">
        <f>GSVA_const!M35</f>
        <v>27043.306784693083</v>
      </c>
      <c r="N35" s="23">
        <f>GSVA_const!N35</f>
        <v>26758.842700766611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</row>
    <row r="36" spans="1:173" s="10" customFormat="1" ht="30" x14ac:dyDescent="0.25">
      <c r="A36" s="36" t="s">
        <v>45</v>
      </c>
      <c r="B36" s="37" t="s">
        <v>63</v>
      </c>
      <c r="C36" s="23">
        <f>C33+C34-C35</f>
        <v>1022946.0497004401</v>
      </c>
      <c r="D36" s="23">
        <f t="shared" ref="D36:L36" si="27">D33+D34-D35</f>
        <v>1039877.629832876</v>
      </c>
      <c r="E36" s="23">
        <f t="shared" si="27"/>
        <v>1122644.0308665284</v>
      </c>
      <c r="F36" s="23">
        <f t="shared" si="27"/>
        <v>1308159.0990025147</v>
      </c>
      <c r="G36" s="23">
        <f t="shared" si="27"/>
        <v>1288906.0248617514</v>
      </c>
      <c r="H36" s="23">
        <f t="shared" si="27"/>
        <v>1339537.712841593</v>
      </c>
      <c r="I36" s="23">
        <f t="shared" si="27"/>
        <v>1392146.8882631913</v>
      </c>
      <c r="J36" s="23">
        <f t="shared" si="27"/>
        <v>1489569.655820658</v>
      </c>
      <c r="K36" s="23">
        <f t="shared" si="27"/>
        <v>1708653.4650193143</v>
      </c>
      <c r="L36" s="23">
        <f t="shared" si="27"/>
        <v>1615914.1600065869</v>
      </c>
      <c r="M36" s="23">
        <f t="shared" ref="M36" si="28">M33+M34-M35</f>
        <v>1611100.974619352</v>
      </c>
      <c r="N36" s="23">
        <f t="shared" ref="N36" si="29">N33+N34-N35</f>
        <v>1599622.1134229093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</row>
    <row r="37" spans="1:173" s="10" customFormat="1" ht="15.75" x14ac:dyDescent="0.25">
      <c r="A37" s="36" t="s">
        <v>46</v>
      </c>
      <c r="B37" s="37" t="s">
        <v>42</v>
      </c>
      <c r="C37" s="23">
        <f>GSVA_cur!C37</f>
        <v>13910</v>
      </c>
      <c r="D37" s="23">
        <f>GSVA_cur!D37</f>
        <v>14060</v>
      </c>
      <c r="E37" s="23">
        <f>GSVA_cur!E37</f>
        <v>14210</v>
      </c>
      <c r="F37" s="23">
        <f>GSVA_cur!F37</f>
        <v>14370</v>
      </c>
      <c r="G37" s="23">
        <f>GSVA_cur!G37</f>
        <v>14520</v>
      </c>
      <c r="H37" s="23">
        <f>GSVA_cur!H37</f>
        <v>14670</v>
      </c>
      <c r="I37" s="23">
        <f>GSVA_cur!I37</f>
        <v>14810</v>
      </c>
      <c r="J37" s="23">
        <f>GSVA_cur!J37</f>
        <v>14960</v>
      </c>
      <c r="K37" s="23">
        <f>GSVA_cur!K37</f>
        <v>15110</v>
      </c>
      <c r="L37" s="23">
        <f>GSVA_cur!L37</f>
        <v>15260</v>
      </c>
      <c r="M37" s="23">
        <f>GSVA_cur!M37</f>
        <v>15400</v>
      </c>
      <c r="N37" s="23">
        <f>GSVA_cur!N37</f>
        <v>15550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</row>
    <row r="38" spans="1:173" s="10" customFormat="1" ht="15.75" x14ac:dyDescent="0.25">
      <c r="A38" s="36" t="s">
        <v>47</v>
      </c>
      <c r="B38" s="37" t="s">
        <v>64</v>
      </c>
      <c r="C38" s="23">
        <f>C36/C37*1000</f>
        <v>73540.334270340783</v>
      </c>
      <c r="D38" s="23">
        <f t="shared" ref="D38:L38" si="30">D36/D37*1000</f>
        <v>73960.002121826183</v>
      </c>
      <c r="E38" s="23">
        <f t="shared" si="30"/>
        <v>79003.802312915446</v>
      </c>
      <c r="F38" s="23">
        <f t="shared" si="30"/>
        <v>91034.036117085227</v>
      </c>
      <c r="G38" s="23">
        <f t="shared" si="30"/>
        <v>88767.632566236309</v>
      </c>
      <c r="H38" s="23">
        <f t="shared" si="30"/>
        <v>91311.364201880904</v>
      </c>
      <c r="I38" s="23">
        <f t="shared" si="30"/>
        <v>94000.465108925811</v>
      </c>
      <c r="J38" s="23">
        <f t="shared" si="30"/>
        <v>99570.164159134889</v>
      </c>
      <c r="K38" s="23">
        <f t="shared" si="30"/>
        <v>113080.97055058334</v>
      </c>
      <c r="L38" s="23">
        <f t="shared" si="30"/>
        <v>105892.14678942246</v>
      </c>
      <c r="M38" s="23">
        <f t="shared" ref="M38" si="31">M36/M37*1000</f>
        <v>104616.94640385403</v>
      </c>
      <c r="N38" s="23">
        <f t="shared" ref="N38" si="32">N36/N37*1000</f>
        <v>102869.5892876469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I38" s="8"/>
      <c r="BJ38" s="8"/>
      <c r="BK38" s="8"/>
      <c r="BL38" s="8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pans="1:173" x14ac:dyDescent="0.25">
      <c r="A39" s="2" t="s">
        <v>74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55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2024-08-16T06:20:02Z</dcterms:modified>
</cp:coreProperties>
</file>