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filterPrivacy="1" defaultThemeVersion="124226"/>
  <xr:revisionPtr revIDLastSave="0" documentId="13_ncr:1_{79ED99DB-2294-407F-ACDF-3EB34EEF0C55}" xr6:coauthVersionLast="36" xr6:coauthVersionMax="36" xr10:uidLastSave="{00000000-0000-0000-0000-000000000000}"/>
  <bookViews>
    <workbookView xWindow="0" yWindow="0" windowWidth="20490" windowHeight="7755" xr2:uid="{00000000-000D-0000-FFFF-FFFF00000000}"/>
  </bookViews>
  <sheets>
    <sheet name="GSVA_cur" sheetId="10" r:id="rId1"/>
    <sheet name="GSVA_const" sheetId="1" r:id="rId2"/>
    <sheet name="NSVA_cur" sheetId="11" r:id="rId3"/>
    <sheet name="NSVA_const" sheetId="12" r:id="rId4"/>
  </sheets>
  <externalReferences>
    <externalReference r:id="rId5"/>
  </externalReferences>
  <definedNames>
    <definedName name="_xlnm.Print_Titles" localSheetId="1">GSVA_const!$A:$B</definedName>
    <definedName name="_xlnm.Print_Titles" localSheetId="0">GSVA_cur!$A:$B</definedName>
    <definedName name="_xlnm.Print_Titles" localSheetId="3">NSVA_const!$A:$B</definedName>
    <definedName name="_xlnm.Print_Titles" localSheetId="2">NSVA_cur!$A:$B</definedName>
  </definedNames>
  <calcPr calcId="191029"/>
</workbook>
</file>

<file path=xl/calcChain.xml><?xml version="1.0" encoding="utf-8"?>
<calcChain xmlns="http://schemas.openxmlformats.org/spreadsheetml/2006/main">
  <c r="N6" i="1" l="1"/>
  <c r="N16" i="1"/>
  <c r="N17" i="1"/>
  <c r="N20" i="1"/>
  <c r="N37" i="1"/>
  <c r="N6" i="11"/>
  <c r="N16" i="11"/>
  <c r="N17" i="11"/>
  <c r="N20" i="11"/>
  <c r="N34" i="11"/>
  <c r="N35" i="11"/>
  <c r="N37" i="11"/>
  <c r="N6" i="12"/>
  <c r="N12" i="12"/>
  <c r="N16" i="12"/>
  <c r="N17" i="12"/>
  <c r="N20" i="12"/>
  <c r="N34" i="12"/>
  <c r="N35" i="12"/>
  <c r="N37" i="12"/>
  <c r="N6" i="10"/>
  <c r="N16" i="10"/>
  <c r="N17" i="10"/>
  <c r="N20" i="10"/>
  <c r="N12" i="10" l="1"/>
  <c r="N12" i="11"/>
  <c r="N12" i="1"/>
  <c r="N32" i="11"/>
  <c r="N32" i="12"/>
  <c r="N33" i="12"/>
  <c r="N33" i="11"/>
  <c r="N32" i="1"/>
  <c r="N32" i="10"/>
  <c r="N33" i="10"/>
  <c r="N33" i="1"/>
  <c r="N36" i="12" l="1"/>
  <c r="N36" i="11"/>
  <c r="N36" i="1"/>
  <c r="N36" i="10"/>
  <c r="I2" i="1"/>
  <c r="I2" i="11"/>
  <c r="I2" i="12"/>
  <c r="I2" i="10"/>
  <c r="N38" i="12" l="1"/>
  <c r="N38" i="11"/>
  <c r="N38" i="10"/>
  <c r="N38" i="1"/>
  <c r="M37" i="12"/>
  <c r="M37" i="11"/>
  <c r="M37" i="1"/>
  <c r="M6" i="1" l="1"/>
  <c r="M16" i="1"/>
  <c r="M17" i="1"/>
  <c r="M20" i="1"/>
  <c r="M6" i="11"/>
  <c r="M16" i="11"/>
  <c r="M17" i="11"/>
  <c r="M20" i="11"/>
  <c r="M34" i="11"/>
  <c r="M35" i="11"/>
  <c r="M6" i="12"/>
  <c r="M16" i="12"/>
  <c r="M17" i="12"/>
  <c r="M20" i="12"/>
  <c r="M34" i="12"/>
  <c r="M35" i="12"/>
  <c r="M6" i="10"/>
  <c r="M16" i="10"/>
  <c r="M17" i="10"/>
  <c r="M20" i="10"/>
  <c r="M32" i="12" l="1"/>
  <c r="M12" i="12"/>
  <c r="M33" i="12"/>
  <c r="M32" i="11"/>
  <c r="M32" i="1"/>
  <c r="M33" i="10"/>
  <c r="M33" i="11"/>
  <c r="M33" i="1"/>
  <c r="M12" i="1"/>
  <c r="M32" i="10"/>
  <c r="M12" i="10"/>
  <c r="M12" i="11"/>
  <c r="M36" i="11" l="1"/>
  <c r="M36" i="10"/>
  <c r="M36" i="12"/>
  <c r="M36" i="1"/>
  <c r="M38" i="11" l="1"/>
  <c r="M38" i="12"/>
  <c r="M38" i="1"/>
  <c r="M38" i="10"/>
  <c r="D34" i="12"/>
  <c r="E34" i="12"/>
  <c r="F34" i="12"/>
  <c r="G34" i="12"/>
  <c r="H34" i="12"/>
  <c r="I34" i="12"/>
  <c r="J34" i="12"/>
  <c r="K34" i="12"/>
  <c r="L34" i="12"/>
  <c r="D35" i="12"/>
  <c r="E35" i="12"/>
  <c r="F35" i="12"/>
  <c r="G35" i="12"/>
  <c r="H35" i="12"/>
  <c r="I35" i="12"/>
  <c r="J35" i="12"/>
  <c r="K35" i="12"/>
  <c r="L35" i="12"/>
  <c r="D37" i="12"/>
  <c r="E37" i="12"/>
  <c r="F37" i="12"/>
  <c r="G37" i="12"/>
  <c r="H37" i="12"/>
  <c r="I37" i="12"/>
  <c r="J37" i="12"/>
  <c r="K37" i="12"/>
  <c r="L37" i="12"/>
  <c r="D34" i="11"/>
  <c r="E34" i="11"/>
  <c r="F34" i="11"/>
  <c r="G34" i="11"/>
  <c r="H34" i="11"/>
  <c r="I34" i="11"/>
  <c r="J34" i="11"/>
  <c r="K34" i="11"/>
  <c r="L34" i="11"/>
  <c r="D35" i="11"/>
  <c r="E35" i="11"/>
  <c r="F35" i="11"/>
  <c r="G35" i="11"/>
  <c r="H35" i="11"/>
  <c r="I35" i="11"/>
  <c r="J35" i="11"/>
  <c r="K35" i="11"/>
  <c r="L35" i="11"/>
  <c r="D37" i="11"/>
  <c r="E37" i="11"/>
  <c r="F37" i="11"/>
  <c r="G37" i="11"/>
  <c r="H37" i="11"/>
  <c r="I37" i="11"/>
  <c r="J37" i="11"/>
  <c r="K37" i="11"/>
  <c r="L37" i="11"/>
  <c r="D37" i="1"/>
  <c r="E37" i="1"/>
  <c r="F37" i="1"/>
  <c r="G37" i="1"/>
  <c r="H37" i="1"/>
  <c r="I37" i="1"/>
  <c r="J37" i="1"/>
  <c r="K37" i="1"/>
  <c r="L37" i="1"/>
  <c r="L20" i="1" l="1"/>
  <c r="L20" i="11"/>
  <c r="L20" i="12"/>
  <c r="L20" i="10"/>
  <c r="L16" i="1"/>
  <c r="L17" i="1"/>
  <c r="L16" i="11"/>
  <c r="L17" i="11"/>
  <c r="L16" i="12"/>
  <c r="L17" i="12"/>
  <c r="L16" i="10"/>
  <c r="L17" i="10"/>
  <c r="L6" i="1"/>
  <c r="L6" i="11"/>
  <c r="L6" i="12"/>
  <c r="L6" i="10"/>
  <c r="L12" i="12" l="1"/>
  <c r="L12" i="1"/>
  <c r="L12" i="10"/>
  <c r="L32" i="12"/>
  <c r="L33" i="12"/>
  <c r="L33" i="11"/>
  <c r="L32" i="11"/>
  <c r="L12" i="11"/>
  <c r="L32" i="1"/>
  <c r="L33" i="1"/>
  <c r="L32" i="10"/>
  <c r="L33" i="10"/>
  <c r="L36" i="12" l="1"/>
  <c r="L36" i="11"/>
  <c r="L36" i="1"/>
  <c r="L36" i="10"/>
  <c r="L38" i="12" l="1"/>
  <c r="L38" i="11"/>
  <c r="L38" i="1"/>
  <c r="L38" i="10"/>
  <c r="D20" i="10"/>
  <c r="E20" i="10"/>
  <c r="F20" i="10"/>
  <c r="G20" i="10"/>
  <c r="H20" i="10"/>
  <c r="I20" i="10"/>
  <c r="J20" i="10"/>
  <c r="C37" i="1" l="1"/>
  <c r="J20" i="1" l="1"/>
  <c r="K20" i="1"/>
  <c r="J20" i="11"/>
  <c r="K20" i="11"/>
  <c r="J20" i="12"/>
  <c r="K20" i="12"/>
  <c r="K20" i="10"/>
  <c r="J17" i="1"/>
  <c r="K17" i="1"/>
  <c r="J17" i="11"/>
  <c r="K17" i="11"/>
  <c r="J17" i="12"/>
  <c r="K17" i="12"/>
  <c r="J17" i="10"/>
  <c r="K17" i="10"/>
  <c r="J16" i="1"/>
  <c r="K16" i="1"/>
  <c r="J16" i="11"/>
  <c r="K16" i="11"/>
  <c r="J16" i="12"/>
  <c r="K16" i="12"/>
  <c r="J16" i="10"/>
  <c r="K16" i="10"/>
  <c r="J6" i="1"/>
  <c r="K6" i="1"/>
  <c r="J6" i="11"/>
  <c r="K6" i="11"/>
  <c r="J6" i="12"/>
  <c r="K6" i="12"/>
  <c r="J6" i="10"/>
  <c r="K6" i="10"/>
  <c r="K12" i="12" l="1"/>
  <c r="J12" i="12"/>
  <c r="J32" i="12"/>
  <c r="J32" i="10"/>
  <c r="K12" i="10"/>
  <c r="K32" i="12"/>
  <c r="K33" i="12"/>
  <c r="J33" i="12"/>
  <c r="K32" i="10"/>
  <c r="K33" i="11"/>
  <c r="K32" i="11"/>
  <c r="J12" i="10"/>
  <c r="J33" i="10"/>
  <c r="K33" i="1"/>
  <c r="K32" i="1"/>
  <c r="J32" i="11"/>
  <c r="J33" i="11"/>
  <c r="J32" i="1"/>
  <c r="J33" i="1"/>
  <c r="K33" i="10"/>
  <c r="K12" i="1"/>
  <c r="J12" i="11"/>
  <c r="K12" i="11"/>
  <c r="J12" i="1"/>
  <c r="J36" i="12" l="1"/>
  <c r="K36" i="12"/>
  <c r="J36" i="11"/>
  <c r="K36" i="11"/>
  <c r="J36" i="1"/>
  <c r="K36" i="1"/>
  <c r="K36" i="10"/>
  <c r="J36" i="10"/>
  <c r="K38" i="12" l="1"/>
  <c r="J38" i="12"/>
  <c r="J38" i="11"/>
  <c r="K38" i="11"/>
  <c r="K38" i="1"/>
  <c r="J38" i="1"/>
  <c r="K38" i="10"/>
  <c r="J38" i="10"/>
  <c r="I17" i="10"/>
  <c r="I32" i="10" l="1"/>
  <c r="H20" i="1"/>
  <c r="I20" i="1"/>
  <c r="H20" i="11"/>
  <c r="I20" i="11"/>
  <c r="H20" i="12"/>
  <c r="I20" i="12"/>
  <c r="H16" i="1"/>
  <c r="I16" i="1"/>
  <c r="H17" i="1"/>
  <c r="I17" i="1"/>
  <c r="H16" i="11"/>
  <c r="I16" i="11"/>
  <c r="H17" i="11"/>
  <c r="I17" i="11"/>
  <c r="H16" i="12"/>
  <c r="I16" i="12"/>
  <c r="H17" i="12"/>
  <c r="I17" i="12"/>
  <c r="H16" i="10"/>
  <c r="I16" i="10"/>
  <c r="H17" i="10"/>
  <c r="H6" i="1"/>
  <c r="I6" i="1"/>
  <c r="H6" i="11"/>
  <c r="I6" i="11"/>
  <c r="H6" i="12"/>
  <c r="I6" i="12"/>
  <c r="H6" i="10"/>
  <c r="I6" i="10"/>
  <c r="H12" i="12" l="1"/>
  <c r="I12" i="12"/>
  <c r="I32" i="12"/>
  <c r="H32" i="12"/>
  <c r="H33" i="12"/>
  <c r="I33" i="12"/>
  <c r="H32" i="10"/>
  <c r="I12" i="10"/>
  <c r="I33" i="10"/>
  <c r="H12" i="10"/>
  <c r="H33" i="10"/>
  <c r="H12" i="1"/>
  <c r="H12" i="11"/>
  <c r="I12" i="1"/>
  <c r="I32" i="11"/>
  <c r="H32" i="11"/>
  <c r="I32" i="1"/>
  <c r="I33" i="11"/>
  <c r="H33" i="11"/>
  <c r="I12" i="11"/>
  <c r="H32" i="1"/>
  <c r="H33" i="1"/>
  <c r="I33" i="1"/>
  <c r="H36" i="12" l="1"/>
  <c r="I36" i="12"/>
  <c r="I36" i="11"/>
  <c r="H36" i="11"/>
  <c r="H36" i="1"/>
  <c r="I36" i="1"/>
  <c r="I36" i="10"/>
  <c r="H36" i="10"/>
  <c r="I38" i="12" l="1"/>
  <c r="H38" i="12"/>
  <c r="H38" i="11"/>
  <c r="I38" i="11"/>
  <c r="I38" i="1"/>
  <c r="H38" i="1"/>
  <c r="H38" i="10"/>
  <c r="I38" i="10"/>
  <c r="G6" i="1" l="1"/>
  <c r="G16" i="1"/>
  <c r="G17" i="1"/>
  <c r="G20" i="1"/>
  <c r="G6" i="11"/>
  <c r="G16" i="11"/>
  <c r="G17" i="11"/>
  <c r="G20" i="11"/>
  <c r="G6" i="12"/>
  <c r="G16" i="12"/>
  <c r="G17" i="12"/>
  <c r="G20" i="12"/>
  <c r="G6" i="10"/>
  <c r="G16" i="10"/>
  <c r="G17" i="10"/>
  <c r="C37" i="11"/>
  <c r="C37" i="12"/>
  <c r="C35" i="12"/>
  <c r="C34" i="12"/>
  <c r="C35" i="11"/>
  <c r="C34" i="11"/>
  <c r="G12" i="12" l="1"/>
  <c r="G33" i="12"/>
  <c r="G32" i="12"/>
  <c r="G32" i="10"/>
  <c r="G12" i="10"/>
  <c r="G33" i="10"/>
  <c r="G12" i="1"/>
  <c r="G32" i="11"/>
  <c r="G33" i="11"/>
  <c r="G32" i="1"/>
  <c r="G33" i="1"/>
  <c r="G12" i="11"/>
  <c r="F20" i="12"/>
  <c r="E20" i="12"/>
  <c r="D20" i="12"/>
  <c r="C20" i="12"/>
  <c r="F17" i="12"/>
  <c r="E17" i="12"/>
  <c r="D17" i="12"/>
  <c r="C17" i="12"/>
  <c r="F16" i="12"/>
  <c r="E16" i="12"/>
  <c r="D16" i="12"/>
  <c r="C16" i="12"/>
  <c r="F6" i="12"/>
  <c r="E6" i="12"/>
  <c r="D6" i="12"/>
  <c r="C6" i="12"/>
  <c r="F20" i="11"/>
  <c r="E20" i="11"/>
  <c r="D20" i="11"/>
  <c r="C20" i="11"/>
  <c r="F17" i="11"/>
  <c r="E17" i="11"/>
  <c r="D17" i="11"/>
  <c r="C17" i="11"/>
  <c r="F16" i="11"/>
  <c r="E16" i="11"/>
  <c r="D16" i="11"/>
  <c r="C16" i="11"/>
  <c r="F6" i="11"/>
  <c r="E6" i="11"/>
  <c r="D6" i="11"/>
  <c r="C6" i="11"/>
  <c r="F20" i="1"/>
  <c r="E20" i="1"/>
  <c r="D20" i="1"/>
  <c r="C20" i="1"/>
  <c r="F17" i="1"/>
  <c r="E17" i="1"/>
  <c r="D17" i="1"/>
  <c r="C17" i="1"/>
  <c r="F16" i="1"/>
  <c r="E16" i="1"/>
  <c r="D16" i="1"/>
  <c r="C16" i="1"/>
  <c r="F6" i="1"/>
  <c r="E6" i="1"/>
  <c r="D6" i="1"/>
  <c r="C6" i="1"/>
  <c r="F17" i="10"/>
  <c r="F16" i="10"/>
  <c r="F6" i="10"/>
  <c r="C20" i="10"/>
  <c r="E17" i="10"/>
  <c r="D17" i="10"/>
  <c r="C17" i="10"/>
  <c r="E16" i="10"/>
  <c r="D16" i="10"/>
  <c r="C16" i="10"/>
  <c r="E6" i="10"/>
  <c r="D6" i="10"/>
  <c r="C6" i="10"/>
  <c r="E12" i="12" l="1"/>
  <c r="D12" i="12"/>
  <c r="F32" i="10"/>
  <c r="F33" i="12"/>
  <c r="F12" i="12"/>
  <c r="C12" i="12"/>
  <c r="E33" i="12"/>
  <c r="G36" i="12"/>
  <c r="G36" i="11"/>
  <c r="G36" i="1"/>
  <c r="D32" i="12"/>
  <c r="E32" i="12"/>
  <c r="F32" i="12"/>
  <c r="D33" i="12"/>
  <c r="E32" i="10"/>
  <c r="D12" i="10"/>
  <c r="D33" i="10"/>
  <c r="E33" i="10"/>
  <c r="E12" i="10"/>
  <c r="F33" i="10"/>
  <c r="F12" i="10"/>
  <c r="D32" i="10"/>
  <c r="C32" i="1"/>
  <c r="C32" i="12"/>
  <c r="C33" i="12"/>
  <c r="F33" i="11"/>
  <c r="F32" i="11"/>
  <c r="E12" i="11"/>
  <c r="D33" i="1"/>
  <c r="E32" i="1"/>
  <c r="E33" i="1"/>
  <c r="D32" i="1"/>
  <c r="F33" i="1"/>
  <c r="G36" i="10"/>
  <c r="C12" i="10"/>
  <c r="D32" i="11"/>
  <c r="C33" i="11"/>
  <c r="C32" i="11"/>
  <c r="E32" i="11"/>
  <c r="D33" i="11"/>
  <c r="C33" i="1"/>
  <c r="F32" i="1"/>
  <c r="C12" i="11"/>
  <c r="D12" i="11"/>
  <c r="E33" i="11"/>
  <c r="F12" i="11"/>
  <c r="D12" i="1"/>
  <c r="C12" i="1"/>
  <c r="E12" i="1"/>
  <c r="F12" i="1"/>
  <c r="C33" i="10"/>
  <c r="C32" i="10"/>
  <c r="F36" i="12" l="1"/>
  <c r="D36" i="12"/>
  <c r="E36" i="12"/>
  <c r="F36" i="11"/>
  <c r="E36" i="11"/>
  <c r="E38" i="11" s="1"/>
  <c r="D36" i="11"/>
  <c r="E36" i="1"/>
  <c r="D36" i="1"/>
  <c r="F36" i="1"/>
  <c r="G38" i="12"/>
  <c r="G38" i="11"/>
  <c r="G38" i="1"/>
  <c r="C36" i="1"/>
  <c r="C36" i="12"/>
  <c r="C36" i="11"/>
  <c r="C36" i="10"/>
  <c r="E36" i="10"/>
  <c r="D36" i="10"/>
  <c r="F36" i="10"/>
  <c r="G38" i="10"/>
  <c r="F38" i="12" l="1"/>
  <c r="F38" i="11"/>
  <c r="E38" i="12"/>
  <c r="D38" i="12"/>
  <c r="D38" i="11"/>
  <c r="F38" i="1"/>
  <c r="D38" i="1"/>
  <c r="E38" i="1"/>
  <c r="C38" i="12"/>
  <c r="C38" i="1"/>
  <c r="C38" i="10"/>
  <c r="C38" i="11"/>
  <c r="F38" i="10"/>
  <c r="D38" i="10"/>
  <c r="E38" i="10"/>
</calcChain>
</file>

<file path=xl/sharedStrings.xml><?xml version="1.0" encoding="utf-8"?>
<sst xmlns="http://schemas.openxmlformats.org/spreadsheetml/2006/main" count="276" uniqueCount="75">
  <si>
    <t>S.No.</t>
  </si>
  <si>
    <t>Item</t>
  </si>
  <si>
    <t>Agriculture, forestry and fishing</t>
  </si>
  <si>
    <t>Mining and quarrying</t>
  </si>
  <si>
    <t>Manufacturing</t>
  </si>
  <si>
    <t>Electricity, gas, water supply &amp; other utility services</t>
  </si>
  <si>
    <t>Construction</t>
  </si>
  <si>
    <t>Trade, repair, hotels and restaurants</t>
  </si>
  <si>
    <t>Trade &amp; repair services</t>
  </si>
  <si>
    <t>Hotels &amp; restaurants</t>
  </si>
  <si>
    <t>Transport, storage, communication &amp; services related to broadcasting</t>
  </si>
  <si>
    <t>Railways</t>
  </si>
  <si>
    <t>Road transport</t>
  </si>
  <si>
    <t>Water transport</t>
  </si>
  <si>
    <t>Air transport</t>
  </si>
  <si>
    <t>Services incidental to transport</t>
  </si>
  <si>
    <t>Storage</t>
  </si>
  <si>
    <t>Communication &amp; services related to broadcasting</t>
  </si>
  <si>
    <t>Financial services</t>
  </si>
  <si>
    <t>Real estate, ownership of dwelling &amp; professional services</t>
  </si>
  <si>
    <t>Other services</t>
  </si>
  <si>
    <t>2011-12</t>
  </si>
  <si>
    <t>2012-13</t>
  </si>
  <si>
    <t>2013-14</t>
  </si>
  <si>
    <t>Subsidies on products</t>
  </si>
  <si>
    <t>Taxes on Products</t>
  </si>
  <si>
    <t>1.</t>
  </si>
  <si>
    <t>12.</t>
  </si>
  <si>
    <t>Primary</t>
  </si>
  <si>
    <t>Secondary</t>
  </si>
  <si>
    <t>Tertiary</t>
  </si>
  <si>
    <r>
      <t>2.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</si>
  <si>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3.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</si>
  <si>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4.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</si>
  <si>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5.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</si>
  <si>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6.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</si>
  <si>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7.</t>
    </r>
    <r>
      <rPr>
        <sz val="7"/>
        <rFont val="Times New Roman"/>
        <family val="1"/>
      </rPr>
      <t xml:space="preserve">      </t>
    </r>
    <r>
      <rPr>
        <sz val="11"/>
        <rFont val="Times New Roman"/>
        <family val="1"/>
      </rPr>
      <t> </t>
    </r>
  </si>
  <si>
    <r>
      <t>8.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</si>
  <si>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9.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</si>
  <si>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10.</t>
    </r>
    <r>
      <rPr>
        <sz val="7"/>
        <rFont val="Times New Roman"/>
        <family val="1"/>
      </rPr>
      <t xml:space="preserve">  </t>
    </r>
    <r>
      <rPr>
        <sz val="12"/>
        <rFont val="Times New Roman"/>
        <family val="1"/>
      </rPr>
      <t> </t>
    </r>
  </si>
  <si>
    <r>
      <t>11.</t>
    </r>
    <r>
      <rPr>
        <sz val="7"/>
        <rFont val="Times New Roman"/>
        <family val="1"/>
      </rPr>
      <t xml:space="preserve">  </t>
    </r>
    <r>
      <rPr>
        <sz val="12"/>
        <rFont val="Times New Roman"/>
        <family val="1"/>
      </rPr>
      <t> </t>
    </r>
  </si>
  <si>
    <t>TOTAL GSVA at basic prices</t>
  </si>
  <si>
    <t>Population ('00)</t>
  </si>
  <si>
    <t>13.</t>
  </si>
  <si>
    <t>14.</t>
  </si>
  <si>
    <t>15.</t>
  </si>
  <si>
    <t>16.</t>
  </si>
  <si>
    <t>17.</t>
  </si>
  <si>
    <t>Gross State Value Added by economic activity at current prices</t>
  </si>
  <si>
    <t>Gross State Value Added by economic activity at constant (2011-12) prices</t>
  </si>
  <si>
    <t>Net State Value Added by economic activity at current prices</t>
  </si>
  <si>
    <t>TOTAL NSVA at basic prices</t>
  </si>
  <si>
    <t>Net State Value Added by economic activity at constant (2011-12) prices</t>
  </si>
  <si>
    <t>State :</t>
  </si>
  <si>
    <t>Public administration</t>
  </si>
  <si>
    <t>Gross State Domestic Product</t>
  </si>
  <si>
    <t>2014-15</t>
  </si>
  <si>
    <t>(Rs. in lakh)</t>
  </si>
  <si>
    <t>Per Capita GSDP (Rs.)</t>
  </si>
  <si>
    <t>Crops</t>
  </si>
  <si>
    <t>Livestock</t>
  </si>
  <si>
    <t>Forestry and logging</t>
  </si>
  <si>
    <t>Fishing and aquaculture</t>
  </si>
  <si>
    <t>Net State Domestic Product</t>
  </si>
  <si>
    <t>Per Capita NSDP (Rs.)</t>
  </si>
  <si>
    <t>2015-16</t>
  </si>
  <si>
    <t>Arunachal Pradesh</t>
  </si>
  <si>
    <t>2016-17</t>
  </si>
  <si>
    <t>2017-18</t>
  </si>
  <si>
    <t>2018-19</t>
  </si>
  <si>
    <t>2019-20</t>
  </si>
  <si>
    <t>2020-21</t>
  </si>
  <si>
    <t>2021-22</t>
  </si>
  <si>
    <t>2022-23</t>
  </si>
  <si>
    <t>Source:  Directorate of Economics &amp; Statistics of respective State Governments.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</si>
</sst>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7"/>
      <name val="Times New Roman"/>
      <family val="1"/>
    </font>
    <font>
      <sz val="11"/>
      <name val="Times New Roman"/>
      <family val="1"/>
    </font>
    <font>
      <b/>
      <i/>
      <sz val="11"/>
      <name val="Calibri"/>
      <family val="2"/>
      <scheme val="minor"/>
    </font>
    <font>
      <sz val="9"/>
      <color rgb="FF00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30">
    <xf numFmtId="0" fontId="0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5" fillId="0" borderId="0"/>
    <xf numFmtId="0" fontId="6" fillId="0" borderId="0"/>
    <xf numFmtId="0" fontId="5" fillId="2" borderId="2" applyNumberFormat="0" applyFont="0" applyAlignment="0" applyProtection="0"/>
    <xf numFmtId="0" fontId="6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8" fillId="2" borderId="2" applyNumberFormat="0" applyFont="0" applyAlignment="0" applyProtection="0"/>
    <xf numFmtId="0" fontId="9" fillId="0" borderId="0"/>
    <xf numFmtId="43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4" fillId="0" borderId="0"/>
  </cellStyleXfs>
  <cellXfs count="38">
    <xf numFmtId="0" fontId="0" fillId="0" borderId="0" xfId="0"/>
    <xf numFmtId="0" fontId="7" fillId="0" borderId="0" xfId="0" applyFont="1" applyFill="1" applyBorder="1" applyProtection="1"/>
    <xf numFmtId="0" fontId="7" fillId="0" borderId="0" xfId="0" applyFont="1" applyFill="1" applyBorder="1" applyProtection="1">
      <protection locked="0"/>
    </xf>
    <xf numFmtId="1" fontId="7" fillId="0" borderId="0" xfId="0" applyNumberFormat="1" applyFont="1" applyFill="1" applyBorder="1" applyProtection="1"/>
    <xf numFmtId="1" fontId="7" fillId="0" borderId="0" xfId="0" applyNumberFormat="1" applyFont="1" applyFill="1" applyBorder="1" applyProtection="1">
      <protection locked="0"/>
    </xf>
    <xf numFmtId="0" fontId="10" fillId="0" borderId="0" xfId="0" applyFont="1" applyFill="1" applyBorder="1" applyProtection="1">
      <protection locked="0"/>
    </xf>
    <xf numFmtId="0" fontId="1" fillId="0" borderId="0" xfId="0" applyFont="1" applyFill="1" applyBorder="1" applyAlignment="1">
      <alignment horizontal="left" vertical="center"/>
    </xf>
    <xf numFmtId="1" fontId="7" fillId="3" borderId="0" xfId="0" applyNumberFormat="1" applyFont="1" applyFill="1" applyBorder="1" applyProtection="1"/>
    <xf numFmtId="1" fontId="7" fillId="3" borderId="0" xfId="0" applyNumberFormat="1" applyFont="1" applyFill="1" applyBorder="1" applyProtection="1">
      <protection locked="0"/>
    </xf>
    <xf numFmtId="0" fontId="7" fillId="3" borderId="0" xfId="0" applyFont="1" applyFill="1" applyBorder="1" applyProtection="1"/>
    <xf numFmtId="0" fontId="7" fillId="3" borderId="0" xfId="0" applyFont="1" applyFill="1" applyBorder="1" applyProtection="1">
      <protection locked="0"/>
    </xf>
    <xf numFmtId="1" fontId="16" fillId="0" borderId="1" xfId="0" applyNumberFormat="1" applyFont="1" applyBorder="1" applyAlignment="1">
      <alignment horizontal="right"/>
    </xf>
    <xf numFmtId="1" fontId="16" fillId="0" borderId="1" xfId="0" applyNumberFormat="1" applyFont="1" applyBorder="1" applyAlignment="1">
      <alignment horizontal="right" wrapText="1"/>
    </xf>
    <xf numFmtId="1" fontId="16" fillId="0" borderId="1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left" vertical="center"/>
    </xf>
    <xf numFmtId="0" fontId="7" fillId="0" borderId="1" xfId="0" applyFont="1" applyFill="1" applyBorder="1" applyProtection="1">
      <protection locked="0"/>
    </xf>
    <xf numFmtId="0" fontId="7" fillId="0" borderId="1" xfId="0" quotePrefix="1" applyFont="1" applyFill="1" applyBorder="1" applyProtection="1">
      <protection locked="0"/>
    </xf>
    <xf numFmtId="0" fontId="7" fillId="0" borderId="1" xfId="0" applyFont="1" applyFill="1" applyBorder="1" applyProtection="1"/>
    <xf numFmtId="49" fontId="11" fillId="0" borderId="1" xfId="0" applyNumberFormat="1" applyFont="1" applyFill="1" applyBorder="1" applyAlignment="1" applyProtection="1">
      <alignment vertical="center" wrapText="1"/>
      <protection locked="0"/>
    </xf>
    <xf numFmtId="0" fontId="11" fillId="0" borderId="1" xfId="0" applyFont="1" applyFill="1" applyBorder="1" applyAlignment="1" applyProtection="1">
      <alignment vertical="center" wrapText="1"/>
      <protection locked="0"/>
    </xf>
    <xf numFmtId="49" fontId="12" fillId="3" borderId="1" xfId="0" applyNumberFormat="1" applyFont="1" applyFill="1" applyBorder="1" applyAlignment="1" applyProtection="1">
      <alignment vertical="center" wrapText="1"/>
    </xf>
    <xf numFmtId="0" fontId="7" fillId="3" borderId="1" xfId="0" applyFont="1" applyFill="1" applyBorder="1" applyAlignment="1" applyProtection="1">
      <alignment horizontal="left" vertical="center" wrapText="1"/>
    </xf>
    <xf numFmtId="1" fontId="7" fillId="3" borderId="1" xfId="0" applyNumberFormat="1" applyFont="1" applyFill="1" applyBorder="1" applyProtection="1"/>
    <xf numFmtId="1" fontId="7" fillId="3" borderId="1" xfId="0" applyNumberFormat="1" applyFont="1" applyFill="1" applyBorder="1" applyProtection="1">
      <protection locked="0"/>
    </xf>
    <xf numFmtId="49" fontId="12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49" fontId="12" fillId="0" borderId="1" xfId="0" applyNumberFormat="1" applyFont="1" applyFill="1" applyBorder="1" applyAlignment="1" applyProtection="1">
      <alignment vertical="center" wrapText="1"/>
      <protection locked="0"/>
    </xf>
    <xf numFmtId="49" fontId="12" fillId="3" borderId="1" xfId="0" applyNumberFormat="1" applyFont="1" applyFill="1" applyBorder="1" applyAlignment="1" applyProtection="1">
      <alignment vertical="center" wrapText="1"/>
      <protection locked="0"/>
    </xf>
    <xf numFmtId="0" fontId="15" fillId="3" borderId="1" xfId="0" applyFont="1" applyFill="1" applyBorder="1" applyAlignment="1" applyProtection="1">
      <alignment horizontal="left" vertical="center" wrapText="1"/>
      <protection locked="0"/>
    </xf>
    <xf numFmtId="49" fontId="12" fillId="0" borderId="1" xfId="0" applyNumberFormat="1" applyFont="1" applyFill="1" applyBorder="1" applyAlignment="1" applyProtection="1">
      <alignment vertical="center" wrapText="1"/>
    </xf>
    <xf numFmtId="0" fontId="7" fillId="0" borderId="1" xfId="0" applyFont="1" applyFill="1" applyBorder="1" applyAlignment="1" applyProtection="1">
      <alignment horizontal="left" vertical="center" wrapText="1"/>
    </xf>
    <xf numFmtId="49" fontId="14" fillId="3" borderId="1" xfId="0" applyNumberFormat="1" applyFont="1" applyFill="1" applyBorder="1" applyAlignment="1" applyProtection="1">
      <alignment vertical="center" wrapText="1"/>
    </xf>
    <xf numFmtId="0" fontId="7" fillId="3" borderId="1" xfId="0" applyFont="1" applyFill="1" applyBorder="1" applyAlignment="1" applyProtection="1">
      <alignment horizontal="left" vertical="top" wrapText="1"/>
    </xf>
    <xf numFmtId="0" fontId="10" fillId="3" borderId="1" xfId="0" applyFont="1" applyFill="1" applyBorder="1" applyAlignment="1" applyProtection="1">
      <alignment horizontal="left" vertical="center" wrapText="1"/>
    </xf>
    <xf numFmtId="49" fontId="12" fillId="0" borderId="1" xfId="0" quotePrefix="1" applyNumberFormat="1" applyFont="1" applyFill="1" applyBorder="1" applyAlignment="1" applyProtection="1">
      <alignment vertical="center" wrapText="1"/>
    </xf>
    <xf numFmtId="0" fontId="7" fillId="0" borderId="1" xfId="0" applyFont="1" applyFill="1" applyBorder="1" applyAlignment="1" applyProtection="1">
      <alignment vertical="center" wrapText="1"/>
      <protection locked="0"/>
    </xf>
    <xf numFmtId="49" fontId="12" fillId="3" borderId="1" xfId="0" quotePrefix="1" applyNumberFormat="1" applyFont="1" applyFill="1" applyBorder="1" applyAlignment="1" applyProtection="1">
      <alignment vertical="center" wrapText="1"/>
    </xf>
    <xf numFmtId="0" fontId="7" fillId="3" borderId="1" xfId="0" applyFont="1" applyFill="1" applyBorder="1" applyAlignment="1" applyProtection="1">
      <alignment vertical="center" wrapText="1"/>
      <protection locked="0"/>
    </xf>
  </cellXfs>
  <cellStyles count="530">
    <cellStyle name="Comma 2" xfId="15" xr:uid="{00000000-0005-0000-0000-000000000000}"/>
    <cellStyle name="Comma 2 2" xfId="528" xr:uid="{00000000-0005-0000-0000-000001000000}"/>
    <cellStyle name="Normal" xfId="0" builtinId="0"/>
    <cellStyle name="Normal 2" xfId="2" xr:uid="{00000000-0005-0000-0000-000003000000}"/>
    <cellStyle name="Normal 2 2" xfId="8" xr:uid="{00000000-0005-0000-0000-000004000000}"/>
    <cellStyle name="Normal 2 2 2" xfId="10" xr:uid="{00000000-0005-0000-0000-000005000000}"/>
    <cellStyle name="Normal 2 2 3" xfId="18" xr:uid="{00000000-0005-0000-0000-000006000000}"/>
    <cellStyle name="Normal 2 3" xfId="5" xr:uid="{00000000-0005-0000-0000-000007000000}"/>
    <cellStyle name="Normal 2 3 2" xfId="529" xr:uid="{00000000-0005-0000-0000-000008000000}"/>
    <cellStyle name="Normal 2 4" xfId="9" xr:uid="{00000000-0005-0000-0000-000009000000}"/>
    <cellStyle name="Normal 2 4 2" xfId="17" xr:uid="{00000000-0005-0000-0000-00000A000000}"/>
    <cellStyle name="Normal 3" xfId="1" xr:uid="{00000000-0005-0000-0000-00000B000000}"/>
    <cellStyle name="Normal 3 2" xfId="6" xr:uid="{00000000-0005-0000-0000-00000C000000}"/>
    <cellStyle name="Normal 3 2 2" xfId="11" xr:uid="{00000000-0005-0000-0000-00000D000000}"/>
    <cellStyle name="Normal 3 3" xfId="16" xr:uid="{00000000-0005-0000-0000-00000E000000}"/>
    <cellStyle name="Normal 4" xfId="3" xr:uid="{00000000-0005-0000-0000-00000F000000}"/>
    <cellStyle name="Normal 5" xfId="4" xr:uid="{00000000-0005-0000-0000-000010000000}"/>
    <cellStyle name="Normal 5 2" xfId="12" xr:uid="{00000000-0005-0000-0000-000011000000}"/>
    <cellStyle name="Normal 6" xfId="14" xr:uid="{00000000-0005-0000-0000-000012000000}"/>
    <cellStyle name="Note 2" xfId="7" xr:uid="{00000000-0005-0000-0000-000013000000}"/>
    <cellStyle name="Note 2 2" xfId="13" xr:uid="{00000000-0005-0000-0000-000014000000}"/>
    <cellStyle name="style1405592468105" xfId="19" xr:uid="{00000000-0005-0000-0000-000015000000}"/>
    <cellStyle name="style1405593752700" xfId="20" xr:uid="{00000000-0005-0000-0000-000016000000}"/>
    <cellStyle name="style1406113848636" xfId="21" xr:uid="{00000000-0005-0000-0000-000017000000}"/>
    <cellStyle name="style1406113848741" xfId="22" xr:uid="{00000000-0005-0000-0000-000018000000}"/>
    <cellStyle name="style1406113848796" xfId="23" xr:uid="{00000000-0005-0000-0000-000019000000}"/>
    <cellStyle name="style1406113848827" xfId="24" xr:uid="{00000000-0005-0000-0000-00001A000000}"/>
    <cellStyle name="style1406113848859" xfId="25" xr:uid="{00000000-0005-0000-0000-00001B000000}"/>
    <cellStyle name="style1406113848891" xfId="26" xr:uid="{00000000-0005-0000-0000-00001C000000}"/>
    <cellStyle name="style1406113848925" xfId="27" xr:uid="{00000000-0005-0000-0000-00001D000000}"/>
    <cellStyle name="style1406113848965" xfId="28" xr:uid="{00000000-0005-0000-0000-00001E000000}"/>
    <cellStyle name="style1406113848998" xfId="29" xr:uid="{00000000-0005-0000-0000-00001F000000}"/>
    <cellStyle name="style1406113849028" xfId="30" xr:uid="{00000000-0005-0000-0000-000020000000}"/>
    <cellStyle name="style1406113849058" xfId="31" xr:uid="{00000000-0005-0000-0000-000021000000}"/>
    <cellStyle name="style1406113849090" xfId="32" xr:uid="{00000000-0005-0000-0000-000022000000}"/>
    <cellStyle name="style1406113849117" xfId="33" xr:uid="{00000000-0005-0000-0000-000023000000}"/>
    <cellStyle name="style1406113849144" xfId="34" xr:uid="{00000000-0005-0000-0000-000024000000}"/>
    <cellStyle name="style1406113849183" xfId="35" xr:uid="{00000000-0005-0000-0000-000025000000}"/>
    <cellStyle name="style1406113849217" xfId="36" xr:uid="{00000000-0005-0000-0000-000026000000}"/>
    <cellStyle name="style1406113849255" xfId="37" xr:uid="{00000000-0005-0000-0000-000027000000}"/>
    <cellStyle name="style1406113849284" xfId="38" xr:uid="{00000000-0005-0000-0000-000028000000}"/>
    <cellStyle name="style1406113849311" xfId="39" xr:uid="{00000000-0005-0000-0000-000029000000}"/>
    <cellStyle name="style1406113849339" xfId="40" xr:uid="{00000000-0005-0000-0000-00002A000000}"/>
    <cellStyle name="style1406113849367" xfId="41" xr:uid="{00000000-0005-0000-0000-00002B000000}"/>
    <cellStyle name="style1406113849389" xfId="42" xr:uid="{00000000-0005-0000-0000-00002C000000}"/>
    <cellStyle name="style1406113849413" xfId="43" xr:uid="{00000000-0005-0000-0000-00002D000000}"/>
    <cellStyle name="style1406113849558" xfId="44" xr:uid="{00000000-0005-0000-0000-00002E000000}"/>
    <cellStyle name="style1406113849582" xfId="45" xr:uid="{00000000-0005-0000-0000-00002F000000}"/>
    <cellStyle name="style1406113849605" xfId="46" xr:uid="{00000000-0005-0000-0000-000030000000}"/>
    <cellStyle name="style1406113849630" xfId="47" xr:uid="{00000000-0005-0000-0000-000031000000}"/>
    <cellStyle name="style1406113849653" xfId="48" xr:uid="{00000000-0005-0000-0000-000032000000}"/>
    <cellStyle name="style1406113849674" xfId="49" xr:uid="{00000000-0005-0000-0000-000033000000}"/>
    <cellStyle name="style1406113849701" xfId="50" xr:uid="{00000000-0005-0000-0000-000034000000}"/>
    <cellStyle name="style1406113849728" xfId="51" xr:uid="{00000000-0005-0000-0000-000035000000}"/>
    <cellStyle name="style1406113849754" xfId="52" xr:uid="{00000000-0005-0000-0000-000036000000}"/>
    <cellStyle name="style1406113849781" xfId="53" xr:uid="{00000000-0005-0000-0000-000037000000}"/>
    <cellStyle name="style1406113849808" xfId="54" xr:uid="{00000000-0005-0000-0000-000038000000}"/>
    <cellStyle name="style1406113849835" xfId="55" xr:uid="{00000000-0005-0000-0000-000039000000}"/>
    <cellStyle name="style1406113849856" xfId="56" xr:uid="{00000000-0005-0000-0000-00003A000000}"/>
    <cellStyle name="style1406113849876" xfId="57" xr:uid="{00000000-0005-0000-0000-00003B000000}"/>
    <cellStyle name="style1406113849898" xfId="58" xr:uid="{00000000-0005-0000-0000-00003C000000}"/>
    <cellStyle name="style1406113849921" xfId="59" xr:uid="{00000000-0005-0000-0000-00003D000000}"/>
    <cellStyle name="style1406113849947" xfId="60" xr:uid="{00000000-0005-0000-0000-00003E000000}"/>
    <cellStyle name="style1406113849975" xfId="61" xr:uid="{00000000-0005-0000-0000-00003F000000}"/>
    <cellStyle name="style1406113850004" xfId="62" xr:uid="{00000000-0005-0000-0000-000040000000}"/>
    <cellStyle name="style1406113850027" xfId="63" xr:uid="{00000000-0005-0000-0000-000041000000}"/>
    <cellStyle name="style1406113850054" xfId="64" xr:uid="{00000000-0005-0000-0000-000042000000}"/>
    <cellStyle name="style1406113850081" xfId="65" xr:uid="{00000000-0005-0000-0000-000043000000}"/>
    <cellStyle name="style1406113850103" xfId="66" xr:uid="{00000000-0005-0000-0000-000044000000}"/>
    <cellStyle name="style1406113850129" xfId="67" xr:uid="{00000000-0005-0000-0000-000045000000}"/>
    <cellStyle name="style1406113850156" xfId="68" xr:uid="{00000000-0005-0000-0000-000046000000}"/>
    <cellStyle name="style1406113850182" xfId="69" xr:uid="{00000000-0005-0000-0000-000047000000}"/>
    <cellStyle name="style1406113850203" xfId="70" xr:uid="{00000000-0005-0000-0000-000048000000}"/>
    <cellStyle name="style1406113850224" xfId="71" xr:uid="{00000000-0005-0000-0000-000049000000}"/>
    <cellStyle name="style1406113850258" xfId="72" xr:uid="{00000000-0005-0000-0000-00004A000000}"/>
    <cellStyle name="style1406113850331" xfId="73" xr:uid="{00000000-0005-0000-0000-00004B000000}"/>
    <cellStyle name="style1406113850358" xfId="74" xr:uid="{00000000-0005-0000-0000-00004C000000}"/>
    <cellStyle name="style1406113850380" xfId="75" xr:uid="{00000000-0005-0000-0000-00004D000000}"/>
    <cellStyle name="style1406113850409" xfId="76" xr:uid="{00000000-0005-0000-0000-00004E000000}"/>
    <cellStyle name="style1406113850431" xfId="77" xr:uid="{00000000-0005-0000-0000-00004F000000}"/>
    <cellStyle name="style1406113850452" xfId="78" xr:uid="{00000000-0005-0000-0000-000050000000}"/>
    <cellStyle name="style1406113850474" xfId="79" xr:uid="{00000000-0005-0000-0000-000051000000}"/>
    <cellStyle name="style1406113850501" xfId="80" xr:uid="{00000000-0005-0000-0000-000052000000}"/>
    <cellStyle name="style1406113850522" xfId="81" xr:uid="{00000000-0005-0000-0000-000053000000}"/>
    <cellStyle name="style1406113850542" xfId="82" xr:uid="{00000000-0005-0000-0000-000054000000}"/>
    <cellStyle name="style1406113850570" xfId="83" xr:uid="{00000000-0005-0000-0000-000055000000}"/>
    <cellStyle name="style1406113850591" xfId="84" xr:uid="{00000000-0005-0000-0000-000056000000}"/>
    <cellStyle name="style1406113850614" xfId="85" xr:uid="{00000000-0005-0000-0000-000057000000}"/>
    <cellStyle name="style1406113850636" xfId="86" xr:uid="{00000000-0005-0000-0000-000058000000}"/>
    <cellStyle name="style1406113850655" xfId="87" xr:uid="{00000000-0005-0000-0000-000059000000}"/>
    <cellStyle name="style1406113850674" xfId="88" xr:uid="{00000000-0005-0000-0000-00005A000000}"/>
    <cellStyle name="style1406113850723" xfId="89" xr:uid="{00000000-0005-0000-0000-00005B000000}"/>
    <cellStyle name="style1406113850767" xfId="90" xr:uid="{00000000-0005-0000-0000-00005C000000}"/>
    <cellStyle name="style1406113850816" xfId="91" xr:uid="{00000000-0005-0000-0000-00005D000000}"/>
    <cellStyle name="style1406114189185" xfId="92" xr:uid="{00000000-0005-0000-0000-00005E000000}"/>
    <cellStyle name="style1406114189213" xfId="93" xr:uid="{00000000-0005-0000-0000-00005F000000}"/>
    <cellStyle name="style1406114189239" xfId="94" xr:uid="{00000000-0005-0000-0000-000060000000}"/>
    <cellStyle name="style1406114189259" xfId="95" xr:uid="{00000000-0005-0000-0000-000061000000}"/>
    <cellStyle name="style1406114189283" xfId="96" xr:uid="{00000000-0005-0000-0000-000062000000}"/>
    <cellStyle name="style1406114189307" xfId="97" xr:uid="{00000000-0005-0000-0000-000063000000}"/>
    <cellStyle name="style1406114189331" xfId="98" xr:uid="{00000000-0005-0000-0000-000064000000}"/>
    <cellStyle name="style1406114189356" xfId="99" xr:uid="{00000000-0005-0000-0000-000065000000}"/>
    <cellStyle name="style1406114189382" xfId="100" xr:uid="{00000000-0005-0000-0000-000066000000}"/>
    <cellStyle name="style1406114189407" xfId="101" xr:uid="{00000000-0005-0000-0000-000067000000}"/>
    <cellStyle name="style1406114189432" xfId="102" xr:uid="{00000000-0005-0000-0000-000068000000}"/>
    <cellStyle name="style1406114189459" xfId="103" xr:uid="{00000000-0005-0000-0000-000069000000}"/>
    <cellStyle name="style1406114189481" xfId="104" xr:uid="{00000000-0005-0000-0000-00006A000000}"/>
    <cellStyle name="style1406114189505" xfId="105" xr:uid="{00000000-0005-0000-0000-00006B000000}"/>
    <cellStyle name="style1406114189535" xfId="106" xr:uid="{00000000-0005-0000-0000-00006C000000}"/>
    <cellStyle name="style1406114189560" xfId="107" xr:uid="{00000000-0005-0000-0000-00006D000000}"/>
    <cellStyle name="style1406114189585" xfId="108" xr:uid="{00000000-0005-0000-0000-00006E000000}"/>
    <cellStyle name="style1406114189616" xfId="109" xr:uid="{00000000-0005-0000-0000-00006F000000}"/>
    <cellStyle name="style1406114189644" xfId="110" xr:uid="{00000000-0005-0000-0000-000070000000}"/>
    <cellStyle name="style1406114189671" xfId="111" xr:uid="{00000000-0005-0000-0000-000071000000}"/>
    <cellStyle name="style1406114189696" xfId="112" xr:uid="{00000000-0005-0000-0000-000072000000}"/>
    <cellStyle name="style1406114189716" xfId="113" xr:uid="{00000000-0005-0000-0000-000073000000}"/>
    <cellStyle name="style1406114189736" xfId="114" xr:uid="{00000000-0005-0000-0000-000074000000}"/>
    <cellStyle name="style1406114189757" xfId="115" xr:uid="{00000000-0005-0000-0000-000075000000}"/>
    <cellStyle name="style1406114189778" xfId="116" xr:uid="{00000000-0005-0000-0000-000076000000}"/>
    <cellStyle name="style1406114189799" xfId="117" xr:uid="{00000000-0005-0000-0000-000077000000}"/>
    <cellStyle name="style1406114189820" xfId="118" xr:uid="{00000000-0005-0000-0000-000078000000}"/>
    <cellStyle name="style1406114189840" xfId="119" xr:uid="{00000000-0005-0000-0000-000079000000}"/>
    <cellStyle name="style1406114189860" xfId="120" xr:uid="{00000000-0005-0000-0000-00007A000000}"/>
    <cellStyle name="style1406114189886" xfId="121" xr:uid="{00000000-0005-0000-0000-00007B000000}"/>
    <cellStyle name="style1406114189911" xfId="122" xr:uid="{00000000-0005-0000-0000-00007C000000}"/>
    <cellStyle name="style1406114189990" xfId="123" xr:uid="{00000000-0005-0000-0000-00007D000000}"/>
    <cellStyle name="style1406114190017" xfId="124" xr:uid="{00000000-0005-0000-0000-00007E000000}"/>
    <cellStyle name="style1406114190044" xfId="125" xr:uid="{00000000-0005-0000-0000-00007F000000}"/>
    <cellStyle name="style1406114190069" xfId="126" xr:uid="{00000000-0005-0000-0000-000080000000}"/>
    <cellStyle name="style1406114190088" xfId="127" xr:uid="{00000000-0005-0000-0000-000081000000}"/>
    <cellStyle name="style1406114190108" xfId="128" xr:uid="{00000000-0005-0000-0000-000082000000}"/>
    <cellStyle name="style1406114190127" xfId="129" xr:uid="{00000000-0005-0000-0000-000083000000}"/>
    <cellStyle name="style1406114190148" xfId="130" xr:uid="{00000000-0005-0000-0000-000084000000}"/>
    <cellStyle name="style1406114190171" xfId="131" xr:uid="{00000000-0005-0000-0000-000085000000}"/>
    <cellStyle name="style1406114190195" xfId="132" xr:uid="{00000000-0005-0000-0000-000086000000}"/>
    <cellStyle name="style1406114190219" xfId="133" xr:uid="{00000000-0005-0000-0000-000087000000}"/>
    <cellStyle name="style1406114190238" xfId="134" xr:uid="{00000000-0005-0000-0000-000088000000}"/>
    <cellStyle name="style1406114190262" xfId="135" xr:uid="{00000000-0005-0000-0000-000089000000}"/>
    <cellStyle name="style1406114190285" xfId="136" xr:uid="{00000000-0005-0000-0000-00008A000000}"/>
    <cellStyle name="style1406114190303" xfId="137" xr:uid="{00000000-0005-0000-0000-00008B000000}"/>
    <cellStyle name="style1406114190327" xfId="138" xr:uid="{00000000-0005-0000-0000-00008C000000}"/>
    <cellStyle name="style1406114190351" xfId="139" xr:uid="{00000000-0005-0000-0000-00008D000000}"/>
    <cellStyle name="style1406114190375" xfId="140" xr:uid="{00000000-0005-0000-0000-00008E000000}"/>
    <cellStyle name="style1406114190395" xfId="141" xr:uid="{00000000-0005-0000-0000-00008F000000}"/>
    <cellStyle name="style1406114190415" xfId="142" xr:uid="{00000000-0005-0000-0000-000090000000}"/>
    <cellStyle name="style1406114190439" xfId="143" xr:uid="{00000000-0005-0000-0000-000091000000}"/>
    <cellStyle name="style1406114190464" xfId="144" xr:uid="{00000000-0005-0000-0000-000092000000}"/>
    <cellStyle name="style1406114190487" xfId="145" xr:uid="{00000000-0005-0000-0000-000093000000}"/>
    <cellStyle name="style1406114190507" xfId="146" xr:uid="{00000000-0005-0000-0000-000094000000}"/>
    <cellStyle name="style1406114190534" xfId="147" xr:uid="{00000000-0005-0000-0000-000095000000}"/>
    <cellStyle name="style1406114190553" xfId="148" xr:uid="{00000000-0005-0000-0000-000096000000}"/>
    <cellStyle name="style1406114190571" xfId="149" xr:uid="{00000000-0005-0000-0000-000097000000}"/>
    <cellStyle name="style1406114190588" xfId="150" xr:uid="{00000000-0005-0000-0000-000098000000}"/>
    <cellStyle name="style1406114190609" xfId="151" xr:uid="{00000000-0005-0000-0000-000099000000}"/>
    <cellStyle name="style1406114190628" xfId="152" xr:uid="{00000000-0005-0000-0000-00009A000000}"/>
    <cellStyle name="style1406114190647" xfId="153" xr:uid="{00000000-0005-0000-0000-00009B000000}"/>
    <cellStyle name="style1406114190666" xfId="154" xr:uid="{00000000-0005-0000-0000-00009C000000}"/>
    <cellStyle name="style1406114190687" xfId="155" xr:uid="{00000000-0005-0000-0000-00009D000000}"/>
    <cellStyle name="style1406114190844" xfId="156" xr:uid="{00000000-0005-0000-0000-00009E000000}"/>
    <cellStyle name="style1406114190863" xfId="157" xr:uid="{00000000-0005-0000-0000-00009F000000}"/>
    <cellStyle name="style1406114190881" xfId="158" xr:uid="{00000000-0005-0000-0000-0000A0000000}"/>
    <cellStyle name="style1406114190900" xfId="159" xr:uid="{00000000-0005-0000-0000-0000A1000000}"/>
    <cellStyle name="style1406114190959" xfId="160" xr:uid="{00000000-0005-0000-0000-0000A2000000}"/>
    <cellStyle name="style1406114191014" xfId="161" xr:uid="{00000000-0005-0000-0000-0000A3000000}"/>
    <cellStyle name="style1406114191303" xfId="162" xr:uid="{00000000-0005-0000-0000-0000A4000000}"/>
    <cellStyle name="style1406114191912" xfId="163" xr:uid="{00000000-0005-0000-0000-0000A5000000}"/>
    <cellStyle name="style1406114345186" xfId="164" xr:uid="{00000000-0005-0000-0000-0000A6000000}"/>
    <cellStyle name="style1406114345361" xfId="165" xr:uid="{00000000-0005-0000-0000-0000A7000000}"/>
    <cellStyle name="style1406114398523" xfId="166" xr:uid="{00000000-0005-0000-0000-0000A8000000}"/>
    <cellStyle name="style1406114398549" xfId="167" xr:uid="{00000000-0005-0000-0000-0000A9000000}"/>
    <cellStyle name="style1406114398571" xfId="168" xr:uid="{00000000-0005-0000-0000-0000AA000000}"/>
    <cellStyle name="style1406114398589" xfId="169" xr:uid="{00000000-0005-0000-0000-0000AB000000}"/>
    <cellStyle name="style1406114398610" xfId="170" xr:uid="{00000000-0005-0000-0000-0000AC000000}"/>
    <cellStyle name="style1406114398632" xfId="171" xr:uid="{00000000-0005-0000-0000-0000AD000000}"/>
    <cellStyle name="style1406114398654" xfId="172" xr:uid="{00000000-0005-0000-0000-0000AE000000}"/>
    <cellStyle name="style1406114398679" xfId="173" xr:uid="{00000000-0005-0000-0000-0000AF000000}"/>
    <cellStyle name="style1406114398703" xfId="174" xr:uid="{00000000-0005-0000-0000-0000B0000000}"/>
    <cellStyle name="style1406114398726" xfId="175" xr:uid="{00000000-0005-0000-0000-0000B1000000}"/>
    <cellStyle name="style1406114398750" xfId="176" xr:uid="{00000000-0005-0000-0000-0000B2000000}"/>
    <cellStyle name="style1406114398774" xfId="177" xr:uid="{00000000-0005-0000-0000-0000B3000000}"/>
    <cellStyle name="style1406114398792" xfId="178" xr:uid="{00000000-0005-0000-0000-0000B4000000}"/>
    <cellStyle name="style1406114398812" xfId="179" xr:uid="{00000000-0005-0000-0000-0000B5000000}"/>
    <cellStyle name="style1406114398835" xfId="180" xr:uid="{00000000-0005-0000-0000-0000B6000000}"/>
    <cellStyle name="style1406114398855" xfId="181" xr:uid="{00000000-0005-0000-0000-0000B7000000}"/>
    <cellStyle name="style1406114398880" xfId="182" xr:uid="{00000000-0005-0000-0000-0000B8000000}"/>
    <cellStyle name="style1406114398898" xfId="183" xr:uid="{00000000-0005-0000-0000-0000B9000000}"/>
    <cellStyle name="style1406114398922" xfId="184" xr:uid="{00000000-0005-0000-0000-0000BA000000}"/>
    <cellStyle name="style1406114398946" xfId="185" xr:uid="{00000000-0005-0000-0000-0000BB000000}"/>
    <cellStyle name="style1406114398972" xfId="186" xr:uid="{00000000-0005-0000-0000-0000BC000000}"/>
    <cellStyle name="style1406114398991" xfId="187" xr:uid="{00000000-0005-0000-0000-0000BD000000}"/>
    <cellStyle name="style1406114399009" xfId="188" xr:uid="{00000000-0005-0000-0000-0000BE000000}"/>
    <cellStyle name="style1406114399027" xfId="189" xr:uid="{00000000-0005-0000-0000-0000BF000000}"/>
    <cellStyle name="style1406114399044" xfId="190" xr:uid="{00000000-0005-0000-0000-0000C0000000}"/>
    <cellStyle name="style1406114399064" xfId="191" xr:uid="{00000000-0005-0000-0000-0000C1000000}"/>
    <cellStyle name="style1406114399083" xfId="192" xr:uid="{00000000-0005-0000-0000-0000C2000000}"/>
    <cellStyle name="style1406114399102" xfId="193" xr:uid="{00000000-0005-0000-0000-0000C3000000}"/>
    <cellStyle name="style1406114399120" xfId="194" xr:uid="{00000000-0005-0000-0000-0000C4000000}"/>
    <cellStyle name="style1406114399144" xfId="195" xr:uid="{00000000-0005-0000-0000-0000C5000000}"/>
    <cellStyle name="style1406114399167" xfId="196" xr:uid="{00000000-0005-0000-0000-0000C6000000}"/>
    <cellStyle name="style1406114399199" xfId="197" xr:uid="{00000000-0005-0000-0000-0000C7000000}"/>
    <cellStyle name="style1406114399226" xfId="198" xr:uid="{00000000-0005-0000-0000-0000C8000000}"/>
    <cellStyle name="style1406114399254" xfId="199" xr:uid="{00000000-0005-0000-0000-0000C9000000}"/>
    <cellStyle name="style1406114399277" xfId="200" xr:uid="{00000000-0005-0000-0000-0000CA000000}"/>
    <cellStyle name="style1406114399294" xfId="201" xr:uid="{00000000-0005-0000-0000-0000CB000000}"/>
    <cellStyle name="style1406114399311" xfId="202" xr:uid="{00000000-0005-0000-0000-0000CC000000}"/>
    <cellStyle name="style1406114399329" xfId="203" xr:uid="{00000000-0005-0000-0000-0000CD000000}"/>
    <cellStyle name="style1406114399348" xfId="204" xr:uid="{00000000-0005-0000-0000-0000CE000000}"/>
    <cellStyle name="style1406114399367" xfId="205" xr:uid="{00000000-0005-0000-0000-0000CF000000}"/>
    <cellStyle name="style1406114399389" xfId="206" xr:uid="{00000000-0005-0000-0000-0000D0000000}"/>
    <cellStyle name="style1406114399411" xfId="207" xr:uid="{00000000-0005-0000-0000-0000D1000000}"/>
    <cellStyle name="style1406114399490" xfId="208" xr:uid="{00000000-0005-0000-0000-0000D2000000}"/>
    <cellStyle name="style1406114399512" xfId="209" xr:uid="{00000000-0005-0000-0000-0000D3000000}"/>
    <cellStyle name="style1406114399534" xfId="210" xr:uid="{00000000-0005-0000-0000-0000D4000000}"/>
    <cellStyle name="style1406114399551" xfId="211" xr:uid="{00000000-0005-0000-0000-0000D5000000}"/>
    <cellStyle name="style1406114399576" xfId="212" xr:uid="{00000000-0005-0000-0000-0000D6000000}"/>
    <cellStyle name="style1406114399599" xfId="213" xr:uid="{00000000-0005-0000-0000-0000D7000000}"/>
    <cellStyle name="style1406114399622" xfId="214" xr:uid="{00000000-0005-0000-0000-0000D8000000}"/>
    <cellStyle name="style1406114399641" xfId="215" xr:uid="{00000000-0005-0000-0000-0000D9000000}"/>
    <cellStyle name="style1406114399662" xfId="216" xr:uid="{00000000-0005-0000-0000-0000DA000000}"/>
    <cellStyle name="style1406114399689" xfId="217" xr:uid="{00000000-0005-0000-0000-0000DB000000}"/>
    <cellStyle name="style1406114399716" xfId="218" xr:uid="{00000000-0005-0000-0000-0000DC000000}"/>
    <cellStyle name="style1406114399740" xfId="219" xr:uid="{00000000-0005-0000-0000-0000DD000000}"/>
    <cellStyle name="style1406114399758" xfId="220" xr:uid="{00000000-0005-0000-0000-0000DE000000}"/>
    <cellStyle name="style1406114399783" xfId="221" xr:uid="{00000000-0005-0000-0000-0000DF000000}"/>
    <cellStyle name="style1406114399802" xfId="222" xr:uid="{00000000-0005-0000-0000-0000E0000000}"/>
    <cellStyle name="style1406114399820" xfId="223" xr:uid="{00000000-0005-0000-0000-0000E1000000}"/>
    <cellStyle name="style1406114399839" xfId="224" xr:uid="{00000000-0005-0000-0000-0000E2000000}"/>
    <cellStyle name="style1406114399860" xfId="225" xr:uid="{00000000-0005-0000-0000-0000E3000000}"/>
    <cellStyle name="style1406114399878" xfId="226" xr:uid="{00000000-0005-0000-0000-0000E4000000}"/>
    <cellStyle name="style1406114399896" xfId="227" xr:uid="{00000000-0005-0000-0000-0000E5000000}"/>
    <cellStyle name="style1406114399914" xfId="228" xr:uid="{00000000-0005-0000-0000-0000E6000000}"/>
    <cellStyle name="style1406114399932" xfId="229" xr:uid="{00000000-0005-0000-0000-0000E7000000}"/>
    <cellStyle name="style1406114399951" xfId="230" xr:uid="{00000000-0005-0000-0000-0000E8000000}"/>
    <cellStyle name="style1406114399969" xfId="231" xr:uid="{00000000-0005-0000-0000-0000E9000000}"/>
    <cellStyle name="style1406114399987" xfId="232" xr:uid="{00000000-0005-0000-0000-0000EA000000}"/>
    <cellStyle name="style1406114400018" xfId="233" xr:uid="{00000000-0005-0000-0000-0000EB000000}"/>
    <cellStyle name="style1406114400104" xfId="234" xr:uid="{00000000-0005-0000-0000-0000EC000000}"/>
    <cellStyle name="style1406114400339" xfId="235" xr:uid="{00000000-0005-0000-0000-0000ED000000}"/>
    <cellStyle name="style1406114400806" xfId="236" xr:uid="{00000000-0005-0000-0000-0000EE000000}"/>
    <cellStyle name="style1406114440149" xfId="237" xr:uid="{00000000-0005-0000-0000-0000EF000000}"/>
    <cellStyle name="style1406114440175" xfId="238" xr:uid="{00000000-0005-0000-0000-0000F0000000}"/>
    <cellStyle name="style1406114440200" xfId="239" xr:uid="{00000000-0005-0000-0000-0000F1000000}"/>
    <cellStyle name="style1406114440219" xfId="240" xr:uid="{00000000-0005-0000-0000-0000F2000000}"/>
    <cellStyle name="style1406114440242" xfId="241" xr:uid="{00000000-0005-0000-0000-0000F3000000}"/>
    <cellStyle name="style1406114440265" xfId="242" xr:uid="{00000000-0005-0000-0000-0000F4000000}"/>
    <cellStyle name="style1406114440288" xfId="243" xr:uid="{00000000-0005-0000-0000-0000F5000000}"/>
    <cellStyle name="style1406114440311" xfId="244" xr:uid="{00000000-0005-0000-0000-0000F6000000}"/>
    <cellStyle name="style1406114440332" xfId="245" xr:uid="{00000000-0005-0000-0000-0000F7000000}"/>
    <cellStyle name="style1406114440354" xfId="246" xr:uid="{00000000-0005-0000-0000-0000F8000000}"/>
    <cellStyle name="style1406114440375" xfId="247" xr:uid="{00000000-0005-0000-0000-0000F9000000}"/>
    <cellStyle name="style1406114440396" xfId="248" xr:uid="{00000000-0005-0000-0000-0000FA000000}"/>
    <cellStyle name="style1406114440413" xfId="249" xr:uid="{00000000-0005-0000-0000-0000FB000000}"/>
    <cellStyle name="style1406114440430" xfId="250" xr:uid="{00000000-0005-0000-0000-0000FC000000}"/>
    <cellStyle name="style1406114440452" xfId="251" xr:uid="{00000000-0005-0000-0000-0000FD000000}"/>
    <cellStyle name="style1406114440470" xfId="252" xr:uid="{00000000-0005-0000-0000-0000FE000000}"/>
    <cellStyle name="style1406114440492" xfId="253" xr:uid="{00000000-0005-0000-0000-0000FF000000}"/>
    <cellStyle name="style1406114440509" xfId="254" xr:uid="{00000000-0005-0000-0000-000000010000}"/>
    <cellStyle name="style1406114440531" xfId="255" xr:uid="{00000000-0005-0000-0000-000001010000}"/>
    <cellStyle name="style1406114440552" xfId="256" xr:uid="{00000000-0005-0000-0000-000002010000}"/>
    <cellStyle name="style1406114440573" xfId="257" xr:uid="{00000000-0005-0000-0000-000003010000}"/>
    <cellStyle name="style1406114440590" xfId="258" xr:uid="{00000000-0005-0000-0000-000004010000}"/>
    <cellStyle name="style1406114440607" xfId="259" xr:uid="{00000000-0005-0000-0000-000005010000}"/>
    <cellStyle name="style1406114440624" xfId="260" xr:uid="{00000000-0005-0000-0000-000006010000}"/>
    <cellStyle name="style1406114440641" xfId="261" xr:uid="{00000000-0005-0000-0000-000007010000}"/>
    <cellStyle name="style1406114440657" xfId="262" xr:uid="{00000000-0005-0000-0000-000008010000}"/>
    <cellStyle name="style1406114440676" xfId="263" xr:uid="{00000000-0005-0000-0000-000009010000}"/>
    <cellStyle name="style1406114440693" xfId="264" xr:uid="{00000000-0005-0000-0000-00000A010000}"/>
    <cellStyle name="style1406114440711" xfId="265" xr:uid="{00000000-0005-0000-0000-00000B010000}"/>
    <cellStyle name="style1406114440733" xfId="266" xr:uid="{00000000-0005-0000-0000-00000C010000}"/>
    <cellStyle name="style1406114440756" xfId="267" xr:uid="{00000000-0005-0000-0000-00000D010000}"/>
    <cellStyle name="style1406114440778" xfId="268" xr:uid="{00000000-0005-0000-0000-00000E010000}"/>
    <cellStyle name="style1406114440801" xfId="269" xr:uid="{00000000-0005-0000-0000-00000F010000}"/>
    <cellStyle name="style1406114440831" xfId="270" xr:uid="{00000000-0005-0000-0000-000010010000}"/>
    <cellStyle name="style1406114440854" xfId="271" xr:uid="{00000000-0005-0000-0000-000011010000}"/>
    <cellStyle name="style1406114440871" xfId="272" xr:uid="{00000000-0005-0000-0000-000012010000}"/>
    <cellStyle name="style1406114440888" xfId="273" xr:uid="{00000000-0005-0000-0000-000013010000}"/>
    <cellStyle name="style1406114440905" xfId="274" xr:uid="{00000000-0005-0000-0000-000014010000}"/>
    <cellStyle name="style1406114440922" xfId="275" xr:uid="{00000000-0005-0000-0000-000015010000}"/>
    <cellStyle name="style1406114440941" xfId="276" xr:uid="{00000000-0005-0000-0000-000016010000}"/>
    <cellStyle name="style1406114440964" xfId="277" xr:uid="{00000000-0005-0000-0000-000017010000}"/>
    <cellStyle name="style1406114440986" xfId="278" xr:uid="{00000000-0005-0000-0000-000018010000}"/>
    <cellStyle name="style1406114441003" xfId="279" xr:uid="{00000000-0005-0000-0000-000019010000}"/>
    <cellStyle name="style1406114441024" xfId="280" xr:uid="{00000000-0005-0000-0000-00001A010000}"/>
    <cellStyle name="style1406114441046" xfId="281" xr:uid="{00000000-0005-0000-0000-00001B010000}"/>
    <cellStyle name="style1406114441063" xfId="282" xr:uid="{00000000-0005-0000-0000-00001C010000}"/>
    <cellStyle name="style1406114441085" xfId="283" xr:uid="{00000000-0005-0000-0000-00001D010000}"/>
    <cellStyle name="style1406114441106" xfId="284" xr:uid="{00000000-0005-0000-0000-00001E010000}"/>
    <cellStyle name="style1406114441127" xfId="285" xr:uid="{00000000-0005-0000-0000-00001F010000}"/>
    <cellStyle name="style1406114441144" xfId="286" xr:uid="{00000000-0005-0000-0000-000020010000}"/>
    <cellStyle name="style1406114441245" xfId="287" xr:uid="{00000000-0005-0000-0000-000021010000}"/>
    <cellStyle name="style1406114441267" xfId="288" xr:uid="{00000000-0005-0000-0000-000022010000}"/>
    <cellStyle name="style1406114441288" xfId="289" xr:uid="{00000000-0005-0000-0000-000023010000}"/>
    <cellStyle name="style1406114441309" xfId="290" xr:uid="{00000000-0005-0000-0000-000024010000}"/>
    <cellStyle name="style1406114441326" xfId="291" xr:uid="{00000000-0005-0000-0000-000025010000}"/>
    <cellStyle name="style1406114441350" xfId="292" xr:uid="{00000000-0005-0000-0000-000026010000}"/>
    <cellStyle name="style1406114441369" xfId="293" xr:uid="{00000000-0005-0000-0000-000027010000}"/>
    <cellStyle name="style1406114441387" xfId="294" xr:uid="{00000000-0005-0000-0000-000028010000}"/>
    <cellStyle name="style1406114441405" xfId="295" xr:uid="{00000000-0005-0000-0000-000029010000}"/>
    <cellStyle name="style1406114441425" xfId="296" xr:uid="{00000000-0005-0000-0000-00002A010000}"/>
    <cellStyle name="style1406114441444" xfId="297" xr:uid="{00000000-0005-0000-0000-00002B010000}"/>
    <cellStyle name="style1406114441462" xfId="298" xr:uid="{00000000-0005-0000-0000-00002C010000}"/>
    <cellStyle name="style1406114441479" xfId="299" xr:uid="{00000000-0005-0000-0000-00002D010000}"/>
    <cellStyle name="style1406114441496" xfId="300" xr:uid="{00000000-0005-0000-0000-00002E010000}"/>
    <cellStyle name="style1406114441514" xfId="301" xr:uid="{00000000-0005-0000-0000-00002F010000}"/>
    <cellStyle name="style1406114441532" xfId="302" xr:uid="{00000000-0005-0000-0000-000030010000}"/>
    <cellStyle name="style1406114441549" xfId="303" xr:uid="{00000000-0005-0000-0000-000031010000}"/>
    <cellStyle name="style1406114441566" xfId="304" xr:uid="{00000000-0005-0000-0000-000032010000}"/>
    <cellStyle name="style1406114441594" xfId="305" xr:uid="{00000000-0005-0000-0000-000033010000}"/>
    <cellStyle name="style1406114441626" xfId="306" xr:uid="{00000000-0005-0000-0000-000034010000}"/>
    <cellStyle name="style1406114442197" xfId="307" xr:uid="{00000000-0005-0000-0000-000035010000}"/>
    <cellStyle name="style1406114490232" xfId="308" xr:uid="{00000000-0005-0000-0000-000036010000}"/>
    <cellStyle name="style1406114490278" xfId="309" xr:uid="{00000000-0005-0000-0000-000037010000}"/>
    <cellStyle name="style1406114490860" xfId="310" xr:uid="{00000000-0005-0000-0000-000038010000}"/>
    <cellStyle name="style1406114491098" xfId="311" xr:uid="{00000000-0005-0000-0000-000039010000}"/>
    <cellStyle name="style1406114491204" xfId="312" xr:uid="{00000000-0005-0000-0000-00003A010000}"/>
    <cellStyle name="style1406114491528" xfId="313" xr:uid="{00000000-0005-0000-0000-00003B010000}"/>
    <cellStyle name="style1406114491549" xfId="314" xr:uid="{00000000-0005-0000-0000-00003C010000}"/>
    <cellStyle name="style1406114491606" xfId="315" xr:uid="{00000000-0005-0000-0000-00003D010000}"/>
    <cellStyle name="style1406114491677" xfId="316" xr:uid="{00000000-0005-0000-0000-00003E010000}"/>
    <cellStyle name="style1406182998088" xfId="317" xr:uid="{00000000-0005-0000-0000-00003F010000}"/>
    <cellStyle name="style1406182998186" xfId="318" xr:uid="{00000000-0005-0000-0000-000040010000}"/>
    <cellStyle name="style1406183036983" xfId="319" xr:uid="{00000000-0005-0000-0000-000041010000}"/>
    <cellStyle name="style1411446450504" xfId="320" xr:uid="{00000000-0005-0000-0000-000042010000}"/>
    <cellStyle name="style1411446450551" xfId="321" xr:uid="{00000000-0005-0000-0000-000043010000}"/>
    <cellStyle name="style1411446450598" xfId="322" xr:uid="{00000000-0005-0000-0000-000044010000}"/>
    <cellStyle name="style1411446450629" xfId="323" xr:uid="{00000000-0005-0000-0000-000045010000}"/>
    <cellStyle name="style1411446450660" xfId="324" xr:uid="{00000000-0005-0000-0000-000046010000}"/>
    <cellStyle name="style1411446450738" xfId="325" xr:uid="{00000000-0005-0000-0000-000047010000}"/>
    <cellStyle name="style1411446450769" xfId="326" xr:uid="{00000000-0005-0000-0000-000048010000}"/>
    <cellStyle name="style1411446450801" xfId="327" xr:uid="{00000000-0005-0000-0000-000049010000}"/>
    <cellStyle name="style1411446450847" xfId="328" xr:uid="{00000000-0005-0000-0000-00004A010000}"/>
    <cellStyle name="style1411446450879" xfId="329" xr:uid="{00000000-0005-0000-0000-00004B010000}"/>
    <cellStyle name="style1411446450910" xfId="330" xr:uid="{00000000-0005-0000-0000-00004C010000}"/>
    <cellStyle name="style1411446450957" xfId="331" xr:uid="{00000000-0005-0000-0000-00004D010000}"/>
    <cellStyle name="style1411446450988" xfId="332" xr:uid="{00000000-0005-0000-0000-00004E010000}"/>
    <cellStyle name="style1411446451019" xfId="333" xr:uid="{00000000-0005-0000-0000-00004F010000}"/>
    <cellStyle name="style1411446451050" xfId="334" xr:uid="{00000000-0005-0000-0000-000050010000}"/>
    <cellStyle name="style1411446451128" xfId="335" xr:uid="{00000000-0005-0000-0000-000051010000}"/>
    <cellStyle name="style1411446451159" xfId="336" xr:uid="{00000000-0005-0000-0000-000052010000}"/>
    <cellStyle name="style1411446451191" xfId="337" xr:uid="{00000000-0005-0000-0000-000053010000}"/>
    <cellStyle name="style1411446451206" xfId="338" xr:uid="{00000000-0005-0000-0000-000054010000}"/>
    <cellStyle name="style1411446451237" xfId="339" xr:uid="{00000000-0005-0000-0000-000055010000}"/>
    <cellStyle name="style1411446451269" xfId="340" xr:uid="{00000000-0005-0000-0000-000056010000}"/>
    <cellStyle name="style1411446451284" xfId="341" xr:uid="{00000000-0005-0000-0000-000057010000}"/>
    <cellStyle name="style1411446451315" xfId="342" xr:uid="{00000000-0005-0000-0000-000058010000}"/>
    <cellStyle name="style1411446451331" xfId="343" xr:uid="{00000000-0005-0000-0000-000059010000}"/>
    <cellStyle name="style1411446451362" xfId="344" xr:uid="{00000000-0005-0000-0000-00005A010000}"/>
    <cellStyle name="style1411446451378" xfId="345" xr:uid="{00000000-0005-0000-0000-00005B010000}"/>
    <cellStyle name="style1411446451409" xfId="346" xr:uid="{00000000-0005-0000-0000-00005C010000}"/>
    <cellStyle name="style1411446451471" xfId="347" xr:uid="{00000000-0005-0000-0000-00005D010000}"/>
    <cellStyle name="style1411446451518" xfId="348" xr:uid="{00000000-0005-0000-0000-00005E010000}"/>
    <cellStyle name="style1411446451549" xfId="349" xr:uid="{00000000-0005-0000-0000-00005F010000}"/>
    <cellStyle name="style1411446451581" xfId="350" xr:uid="{00000000-0005-0000-0000-000060010000}"/>
    <cellStyle name="style1411446451596" xfId="351" xr:uid="{00000000-0005-0000-0000-000061010000}"/>
    <cellStyle name="style1411446451627" xfId="352" xr:uid="{00000000-0005-0000-0000-000062010000}"/>
    <cellStyle name="style1411446451659" xfId="353" xr:uid="{00000000-0005-0000-0000-000063010000}"/>
    <cellStyle name="style1411446451690" xfId="354" xr:uid="{00000000-0005-0000-0000-000064010000}"/>
    <cellStyle name="style1411446451705" xfId="355" xr:uid="{00000000-0005-0000-0000-000065010000}"/>
    <cellStyle name="style1411446451721" xfId="356" xr:uid="{00000000-0005-0000-0000-000066010000}"/>
    <cellStyle name="style1411446451752" xfId="357" xr:uid="{00000000-0005-0000-0000-000067010000}"/>
    <cellStyle name="style1411446451815" xfId="358" xr:uid="{00000000-0005-0000-0000-000068010000}"/>
    <cellStyle name="style1411446451846" xfId="359" xr:uid="{00000000-0005-0000-0000-000069010000}"/>
    <cellStyle name="style1411446451877" xfId="360" xr:uid="{00000000-0005-0000-0000-00006A010000}"/>
    <cellStyle name="style1411446451893" xfId="361" xr:uid="{00000000-0005-0000-0000-00006B010000}"/>
    <cellStyle name="style1411446451924" xfId="362" xr:uid="{00000000-0005-0000-0000-00006C010000}"/>
    <cellStyle name="style1411446451955" xfId="363" xr:uid="{00000000-0005-0000-0000-00006D010000}"/>
    <cellStyle name="style1411446451971" xfId="364" xr:uid="{00000000-0005-0000-0000-00006E010000}"/>
    <cellStyle name="style1411446452002" xfId="365" xr:uid="{00000000-0005-0000-0000-00006F010000}"/>
    <cellStyle name="style1411446452033" xfId="366" xr:uid="{00000000-0005-0000-0000-000070010000}"/>
    <cellStyle name="style1411446452049" xfId="367" xr:uid="{00000000-0005-0000-0000-000071010000}"/>
    <cellStyle name="style1411446452111" xfId="368" xr:uid="{00000000-0005-0000-0000-000072010000}"/>
    <cellStyle name="style1411446452142" xfId="369" xr:uid="{00000000-0005-0000-0000-000073010000}"/>
    <cellStyle name="style1411446452158" xfId="370" xr:uid="{00000000-0005-0000-0000-000074010000}"/>
    <cellStyle name="style1411446452189" xfId="371" xr:uid="{00000000-0005-0000-0000-000075010000}"/>
    <cellStyle name="style1411446452220" xfId="372" xr:uid="{00000000-0005-0000-0000-000076010000}"/>
    <cellStyle name="style1411446452236" xfId="373" xr:uid="{00000000-0005-0000-0000-000077010000}"/>
    <cellStyle name="style1411446452267" xfId="374" xr:uid="{00000000-0005-0000-0000-000078010000}"/>
    <cellStyle name="style1411446452298" xfId="375" xr:uid="{00000000-0005-0000-0000-000079010000}"/>
    <cellStyle name="style1411446452314" xfId="376" xr:uid="{00000000-0005-0000-0000-00007A010000}"/>
    <cellStyle name="style1411446452329" xfId="377" xr:uid="{00000000-0005-0000-0000-00007B010000}"/>
    <cellStyle name="style1411446452361" xfId="378" xr:uid="{00000000-0005-0000-0000-00007C010000}"/>
    <cellStyle name="style1411446452407" xfId="379" xr:uid="{00000000-0005-0000-0000-00007D010000}"/>
    <cellStyle name="style1411446452439" xfId="380" xr:uid="{00000000-0005-0000-0000-00007E010000}"/>
    <cellStyle name="style1411446452454" xfId="381" xr:uid="{00000000-0005-0000-0000-00007F010000}"/>
    <cellStyle name="style1411446452485" xfId="382" xr:uid="{00000000-0005-0000-0000-000080010000}"/>
    <cellStyle name="style1411446452501" xfId="383" xr:uid="{00000000-0005-0000-0000-000081010000}"/>
    <cellStyle name="style1411446452532" xfId="384" xr:uid="{00000000-0005-0000-0000-000082010000}"/>
    <cellStyle name="style1411446452548" xfId="385" xr:uid="{00000000-0005-0000-0000-000083010000}"/>
    <cellStyle name="style1411446452563" xfId="386" xr:uid="{00000000-0005-0000-0000-000084010000}"/>
    <cellStyle name="style1411449801970" xfId="387" xr:uid="{00000000-0005-0000-0000-000085010000}"/>
    <cellStyle name="style1411449802014" xfId="388" xr:uid="{00000000-0005-0000-0000-000086010000}"/>
    <cellStyle name="style1411449802039" xfId="389" xr:uid="{00000000-0005-0000-0000-000087010000}"/>
    <cellStyle name="style1411449802064" xfId="390" xr:uid="{00000000-0005-0000-0000-000088010000}"/>
    <cellStyle name="style1411449802092" xfId="391" xr:uid="{00000000-0005-0000-0000-000089010000}"/>
    <cellStyle name="style1411449802118" xfId="392" xr:uid="{00000000-0005-0000-0000-00008A010000}"/>
    <cellStyle name="style1411449802516" xfId="393" xr:uid="{00000000-0005-0000-0000-00008B010000}"/>
    <cellStyle name="style1411449802578" xfId="394" xr:uid="{00000000-0005-0000-0000-00008C010000}"/>
    <cellStyle name="style1411449802602" xfId="395" xr:uid="{00000000-0005-0000-0000-00008D010000}"/>
    <cellStyle name="style1411449802628" xfId="396" xr:uid="{00000000-0005-0000-0000-00008E010000}"/>
    <cellStyle name="style1411449802695" xfId="397" xr:uid="{00000000-0005-0000-0000-00008F010000}"/>
    <cellStyle name="style1411449802719" xfId="398" xr:uid="{00000000-0005-0000-0000-000090010000}"/>
    <cellStyle name="style1411449802744" xfId="399" xr:uid="{00000000-0005-0000-0000-000091010000}"/>
    <cellStyle name="style1411449802916" xfId="400" xr:uid="{00000000-0005-0000-0000-000092010000}"/>
    <cellStyle name="style1411449802935" xfId="401" xr:uid="{00000000-0005-0000-0000-000093010000}"/>
    <cellStyle name="style1411449802987" xfId="402" xr:uid="{00000000-0005-0000-0000-000094010000}"/>
    <cellStyle name="style1411449803130" xfId="403" xr:uid="{00000000-0005-0000-0000-000095010000}"/>
    <cellStyle name="style1411449803296" xfId="404" xr:uid="{00000000-0005-0000-0000-000096010000}"/>
    <cellStyle name="style1411449803317" xfId="405" xr:uid="{00000000-0005-0000-0000-000097010000}"/>
    <cellStyle name="style1411449803337" xfId="406" xr:uid="{00000000-0005-0000-0000-000098010000}"/>
    <cellStyle name="style1411449803356" xfId="407" xr:uid="{00000000-0005-0000-0000-000099010000}"/>
    <cellStyle name="style1411449803379" xfId="408" xr:uid="{00000000-0005-0000-0000-00009A010000}"/>
    <cellStyle name="style1411449803400" xfId="409" xr:uid="{00000000-0005-0000-0000-00009B010000}"/>
    <cellStyle name="style1411449803420" xfId="410" xr:uid="{00000000-0005-0000-0000-00009C010000}"/>
    <cellStyle name="style1411449803440" xfId="411" xr:uid="{00000000-0005-0000-0000-00009D010000}"/>
    <cellStyle name="style1411449803461" xfId="412" xr:uid="{00000000-0005-0000-0000-00009E010000}"/>
    <cellStyle name="style1411449803483" xfId="413" xr:uid="{00000000-0005-0000-0000-00009F010000}"/>
    <cellStyle name="style1411449803510" xfId="414" xr:uid="{00000000-0005-0000-0000-0000A0010000}"/>
    <cellStyle name="style1411449803534" xfId="415" xr:uid="{00000000-0005-0000-0000-0000A1010000}"/>
    <cellStyle name="style1411449803554" xfId="416" xr:uid="{00000000-0005-0000-0000-0000A2010000}"/>
    <cellStyle name="style1411449803577" xfId="417" xr:uid="{00000000-0005-0000-0000-0000A3010000}"/>
    <cellStyle name="style1411451081406" xfId="418" xr:uid="{00000000-0005-0000-0000-0000A4010000}"/>
    <cellStyle name="style1411451081449" xfId="419" xr:uid="{00000000-0005-0000-0000-0000A5010000}"/>
    <cellStyle name="style1411451081472" xfId="420" xr:uid="{00000000-0005-0000-0000-0000A6010000}"/>
    <cellStyle name="style1411451081497" xfId="421" xr:uid="{00000000-0005-0000-0000-0000A7010000}"/>
    <cellStyle name="style1411451081522" xfId="422" xr:uid="{00000000-0005-0000-0000-0000A8010000}"/>
    <cellStyle name="style1411451081547" xfId="423" xr:uid="{00000000-0005-0000-0000-0000A9010000}"/>
    <cellStyle name="style1411451081953" xfId="424" xr:uid="{00000000-0005-0000-0000-0000AA010000}"/>
    <cellStyle name="style1411451082017" xfId="425" xr:uid="{00000000-0005-0000-0000-0000AB010000}"/>
    <cellStyle name="style1411451082043" xfId="426" xr:uid="{00000000-0005-0000-0000-0000AC010000}"/>
    <cellStyle name="style1411451082068" xfId="427" xr:uid="{00000000-0005-0000-0000-0000AD010000}"/>
    <cellStyle name="style1411451082091" xfId="428" xr:uid="{00000000-0005-0000-0000-0000AE010000}"/>
    <cellStyle name="style1411451082115" xfId="429" xr:uid="{00000000-0005-0000-0000-0000AF010000}"/>
    <cellStyle name="style1411451082188" xfId="430" xr:uid="{00000000-0005-0000-0000-0000B0010000}"/>
    <cellStyle name="style1411451082364" xfId="431" xr:uid="{00000000-0005-0000-0000-0000B1010000}"/>
    <cellStyle name="style1411451082383" xfId="432" xr:uid="{00000000-0005-0000-0000-0000B2010000}"/>
    <cellStyle name="style1411451082433" xfId="433" xr:uid="{00000000-0005-0000-0000-0000B3010000}"/>
    <cellStyle name="style1411451082533" xfId="434" xr:uid="{00000000-0005-0000-0000-0000B4010000}"/>
    <cellStyle name="style1411451082735" xfId="435" xr:uid="{00000000-0005-0000-0000-0000B5010000}"/>
    <cellStyle name="style1411451082754" xfId="436" xr:uid="{00000000-0005-0000-0000-0000B6010000}"/>
    <cellStyle name="style1411451082774" xfId="437" xr:uid="{00000000-0005-0000-0000-0000B7010000}"/>
    <cellStyle name="style1411451082793" xfId="438" xr:uid="{00000000-0005-0000-0000-0000B8010000}"/>
    <cellStyle name="style1411451082814" xfId="439" xr:uid="{00000000-0005-0000-0000-0000B9010000}"/>
    <cellStyle name="style1411451082834" xfId="440" xr:uid="{00000000-0005-0000-0000-0000BA010000}"/>
    <cellStyle name="style1411451082853" xfId="441" xr:uid="{00000000-0005-0000-0000-0000BB010000}"/>
    <cellStyle name="style1411451082873" xfId="442" xr:uid="{00000000-0005-0000-0000-0000BC010000}"/>
    <cellStyle name="style1411451082893" xfId="443" xr:uid="{00000000-0005-0000-0000-0000BD010000}"/>
    <cellStyle name="style1411451082912" xfId="444" xr:uid="{00000000-0005-0000-0000-0000BE010000}"/>
    <cellStyle name="style1411451082933" xfId="445" xr:uid="{00000000-0005-0000-0000-0000BF010000}"/>
    <cellStyle name="style1411451082954" xfId="446" xr:uid="{00000000-0005-0000-0000-0000C0010000}"/>
    <cellStyle name="style1411451082974" xfId="447" xr:uid="{00000000-0005-0000-0000-0000C1010000}"/>
    <cellStyle name="style1411451082993" xfId="448" xr:uid="{00000000-0005-0000-0000-0000C2010000}"/>
    <cellStyle name="style1411451083012" xfId="449" xr:uid="{00000000-0005-0000-0000-0000C3010000}"/>
    <cellStyle name="style1411542382001" xfId="450" xr:uid="{00000000-0005-0000-0000-0000C4010000}"/>
    <cellStyle name="style1411542382059" xfId="451" xr:uid="{00000000-0005-0000-0000-0000C5010000}"/>
    <cellStyle name="style1411542382094" xfId="452" xr:uid="{00000000-0005-0000-0000-0000C6010000}"/>
    <cellStyle name="style1411542382123" xfId="453" xr:uid="{00000000-0005-0000-0000-0000C7010000}"/>
    <cellStyle name="style1411542382156" xfId="454" xr:uid="{00000000-0005-0000-0000-0000C8010000}"/>
    <cellStyle name="style1411542382190" xfId="455" xr:uid="{00000000-0005-0000-0000-0000C9010000}"/>
    <cellStyle name="style1411542382225" xfId="456" xr:uid="{00000000-0005-0000-0000-0000CA010000}"/>
    <cellStyle name="style1411542382311" xfId="457" xr:uid="{00000000-0005-0000-0000-0000CB010000}"/>
    <cellStyle name="style1411542382346" xfId="458" xr:uid="{00000000-0005-0000-0000-0000CC010000}"/>
    <cellStyle name="style1411542382378" xfId="459" xr:uid="{00000000-0005-0000-0000-0000CD010000}"/>
    <cellStyle name="style1411542382409" xfId="460" xr:uid="{00000000-0005-0000-0000-0000CE010000}"/>
    <cellStyle name="style1411542382440" xfId="461" xr:uid="{00000000-0005-0000-0000-0000CF010000}"/>
    <cellStyle name="style1411542382466" xfId="462" xr:uid="{00000000-0005-0000-0000-0000D0010000}"/>
    <cellStyle name="style1411542382491" xfId="463" xr:uid="{00000000-0005-0000-0000-0000D1010000}"/>
    <cellStyle name="style1411542382523" xfId="464" xr:uid="{00000000-0005-0000-0000-0000D2010000}"/>
    <cellStyle name="style1411542382556" xfId="465" xr:uid="{00000000-0005-0000-0000-0000D3010000}"/>
    <cellStyle name="style1411542382585" xfId="466" xr:uid="{00000000-0005-0000-0000-0000D4010000}"/>
    <cellStyle name="style1411542382613" xfId="467" xr:uid="{00000000-0005-0000-0000-0000D5010000}"/>
    <cellStyle name="style1411542382701" xfId="468" xr:uid="{00000000-0005-0000-0000-0000D6010000}"/>
    <cellStyle name="style1411542382751" xfId="469" xr:uid="{00000000-0005-0000-0000-0000D7010000}"/>
    <cellStyle name="style1411542382774" xfId="470" xr:uid="{00000000-0005-0000-0000-0000D8010000}"/>
    <cellStyle name="style1411542382797" xfId="471" xr:uid="{00000000-0005-0000-0000-0000D9010000}"/>
    <cellStyle name="style1411542382821" xfId="472" xr:uid="{00000000-0005-0000-0000-0000DA010000}"/>
    <cellStyle name="style1411542382844" xfId="473" xr:uid="{00000000-0005-0000-0000-0000DB010000}"/>
    <cellStyle name="style1411542382872" xfId="474" xr:uid="{00000000-0005-0000-0000-0000DC010000}"/>
    <cellStyle name="style1411542382898" xfId="475" xr:uid="{00000000-0005-0000-0000-0000DD010000}"/>
    <cellStyle name="style1411542382921" xfId="476" xr:uid="{00000000-0005-0000-0000-0000DE010000}"/>
    <cellStyle name="style1411542382949" xfId="477" xr:uid="{00000000-0005-0000-0000-0000DF010000}"/>
    <cellStyle name="style1411542382977" xfId="478" xr:uid="{00000000-0005-0000-0000-0000E0010000}"/>
    <cellStyle name="style1411542383005" xfId="479" xr:uid="{00000000-0005-0000-0000-0000E1010000}"/>
    <cellStyle name="style1411542383036" xfId="480" xr:uid="{00000000-0005-0000-0000-0000E2010000}"/>
    <cellStyle name="style1411542383066" xfId="481" xr:uid="{00000000-0005-0000-0000-0000E3010000}"/>
    <cellStyle name="style1411542383094" xfId="482" xr:uid="{00000000-0005-0000-0000-0000E4010000}"/>
    <cellStyle name="style1411542383116" xfId="483" xr:uid="{00000000-0005-0000-0000-0000E5010000}"/>
    <cellStyle name="style1411542383137" xfId="484" xr:uid="{00000000-0005-0000-0000-0000E6010000}"/>
    <cellStyle name="style1411542383160" xfId="485" xr:uid="{00000000-0005-0000-0000-0000E7010000}"/>
    <cellStyle name="style1411542383184" xfId="486" xr:uid="{00000000-0005-0000-0000-0000E8010000}"/>
    <cellStyle name="style1411542383249" xfId="487" xr:uid="{00000000-0005-0000-0000-0000E9010000}"/>
    <cellStyle name="style1411542383276" xfId="488" xr:uid="{00000000-0005-0000-0000-0000EA010000}"/>
    <cellStyle name="style1411542383303" xfId="489" xr:uid="{00000000-0005-0000-0000-0000EB010000}"/>
    <cellStyle name="style1411542383332" xfId="490" xr:uid="{00000000-0005-0000-0000-0000EC010000}"/>
    <cellStyle name="style1411542383355" xfId="491" xr:uid="{00000000-0005-0000-0000-0000ED010000}"/>
    <cellStyle name="style1411542383382" xfId="492" xr:uid="{00000000-0005-0000-0000-0000EE010000}"/>
    <cellStyle name="style1411542383409" xfId="493" xr:uid="{00000000-0005-0000-0000-0000EF010000}"/>
    <cellStyle name="style1411542383430" xfId="494" xr:uid="{00000000-0005-0000-0000-0000F0010000}"/>
    <cellStyle name="style1411542383457" xfId="495" xr:uid="{00000000-0005-0000-0000-0000F1010000}"/>
    <cellStyle name="style1411542383483" xfId="496" xr:uid="{00000000-0005-0000-0000-0000F2010000}"/>
    <cellStyle name="style1411542383510" xfId="497" xr:uid="{00000000-0005-0000-0000-0000F3010000}"/>
    <cellStyle name="style1411542383530" xfId="498" xr:uid="{00000000-0005-0000-0000-0000F4010000}"/>
    <cellStyle name="style1411542383552" xfId="499" xr:uid="{00000000-0005-0000-0000-0000F5010000}"/>
    <cellStyle name="style1411542383579" xfId="500" xr:uid="{00000000-0005-0000-0000-0000F6010000}"/>
    <cellStyle name="style1411542383606" xfId="501" xr:uid="{00000000-0005-0000-0000-0000F7010000}"/>
    <cellStyle name="style1411542383632" xfId="502" xr:uid="{00000000-0005-0000-0000-0000F8010000}"/>
    <cellStyle name="style1411542383654" xfId="503" xr:uid="{00000000-0005-0000-0000-0000F9010000}"/>
    <cellStyle name="style1411542383684" xfId="504" xr:uid="{00000000-0005-0000-0000-0000FA010000}"/>
    <cellStyle name="style1411542383710" xfId="505" xr:uid="{00000000-0005-0000-0000-0000FB010000}"/>
    <cellStyle name="style1411542383732" xfId="506" xr:uid="{00000000-0005-0000-0000-0000FC010000}"/>
    <cellStyle name="style1411542383756" xfId="507" xr:uid="{00000000-0005-0000-0000-0000FD010000}"/>
    <cellStyle name="style1411542383790" xfId="508" xr:uid="{00000000-0005-0000-0000-0000FE010000}"/>
    <cellStyle name="style1411542383813" xfId="509" xr:uid="{00000000-0005-0000-0000-0000FF010000}"/>
    <cellStyle name="style1411542383835" xfId="510" xr:uid="{00000000-0005-0000-0000-000000020000}"/>
    <cellStyle name="style1411542383858" xfId="511" xr:uid="{00000000-0005-0000-0000-000001020000}"/>
    <cellStyle name="style1411542383881" xfId="512" xr:uid="{00000000-0005-0000-0000-000002020000}"/>
    <cellStyle name="style1411542383904" xfId="513" xr:uid="{00000000-0005-0000-0000-000003020000}"/>
    <cellStyle name="style1411542383967" xfId="514" xr:uid="{00000000-0005-0000-0000-000004020000}"/>
    <cellStyle name="style1411542383989" xfId="515" xr:uid="{00000000-0005-0000-0000-000005020000}"/>
    <cellStyle name="style1411542384009" xfId="516" xr:uid="{00000000-0005-0000-0000-000006020000}"/>
    <cellStyle name="style1411542384030" xfId="517" xr:uid="{00000000-0005-0000-0000-000007020000}"/>
    <cellStyle name="style1411542384052" xfId="518" xr:uid="{00000000-0005-0000-0000-000008020000}"/>
    <cellStyle name="style1411542384115" xfId="519" xr:uid="{00000000-0005-0000-0000-000009020000}"/>
    <cellStyle name="style1411542384148" xfId="520" xr:uid="{00000000-0005-0000-0000-00000A020000}"/>
    <cellStyle name="style1411542384169" xfId="521" xr:uid="{00000000-0005-0000-0000-00000B020000}"/>
    <cellStyle name="style1411542384188" xfId="522" xr:uid="{00000000-0005-0000-0000-00000C020000}"/>
    <cellStyle name="style1411542384208" xfId="523" xr:uid="{00000000-0005-0000-0000-00000D020000}"/>
    <cellStyle name="style1411542384227" xfId="524" xr:uid="{00000000-0005-0000-0000-00000E020000}"/>
    <cellStyle name="style1411542384246" xfId="525" xr:uid="{00000000-0005-0000-0000-00000F020000}"/>
    <cellStyle name="style1411542384273" xfId="526" xr:uid="{00000000-0005-0000-0000-000010020000}"/>
    <cellStyle name="style1411542384293" xfId="527" xr:uid="{00000000-0005-0000-0000-000011020000}"/>
  </cellStyles>
  <dxfs count="0"/>
  <tableStyles count="0" defaultTableStyle="TableStyleMedium2" defaultPivotStyle="PivotStyleMedium9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ndhra%20Pradesh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SVA_cur"/>
      <sheetName val="GSVA_const"/>
      <sheetName val="NSVA_cur"/>
      <sheetName val="NSVA_const"/>
    </sheetNames>
    <sheetDataSet>
      <sheetData sheetId="0">
        <row r="3">
          <cell r="I3" t="str">
            <v>As on 01.08.2024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Q39"/>
  <sheetViews>
    <sheetView tabSelected="1" zoomScale="80" zoomScaleNormal="80" zoomScaleSheetLayoutView="100" workbookViewId="0">
      <pane xSplit="2" ySplit="5" topLeftCell="C6" activePane="bottomRight" state="frozen"/>
      <selection activeCell="A34" sqref="A34:XFD35"/>
      <selection pane="topRight" activeCell="A34" sqref="A34:XFD35"/>
      <selection pane="bottomLeft" activeCell="A34" sqref="A34:XFD35"/>
      <selection pane="bottomRight" activeCell="AF12" sqref="AF12"/>
    </sheetView>
  </sheetViews>
  <sheetFormatPr defaultColWidth="8.85546875" defaultRowHeight="15" x14ac:dyDescent="0.25"/>
  <cols>
    <col min="1" max="1" width="11" style="2" customWidth="1"/>
    <col min="2" max="2" width="25.140625" style="2" customWidth="1"/>
    <col min="3" max="6" width="10.7109375" style="2" customWidth="1"/>
    <col min="7" max="14" width="11.85546875" style="1" customWidth="1"/>
    <col min="15" max="36" width="9.140625" style="2" customWidth="1"/>
    <col min="37" max="37" width="12.42578125" style="2" customWidth="1"/>
    <col min="38" max="59" width="9.140625" style="2" customWidth="1"/>
    <col min="60" max="60" width="12.140625" style="2" customWidth="1"/>
    <col min="61" max="64" width="9.140625" style="2" customWidth="1"/>
    <col min="65" max="69" width="9.140625" style="2" hidden="1" customWidth="1"/>
    <col min="70" max="70" width="9.140625" style="2" customWidth="1"/>
    <col min="71" max="75" width="9.140625" style="2" hidden="1" customWidth="1"/>
    <col min="76" max="76" width="9.140625" style="2" customWidth="1"/>
    <col min="77" max="81" width="9.140625" style="2" hidden="1" customWidth="1"/>
    <col min="82" max="82" width="9.140625" style="2" customWidth="1"/>
    <col min="83" max="87" width="9.140625" style="2" hidden="1" customWidth="1"/>
    <col min="88" max="88" width="9.140625" style="2" customWidth="1"/>
    <col min="89" max="93" width="9.140625" style="2" hidden="1" customWidth="1"/>
    <col min="94" max="94" width="9.140625" style="1" customWidth="1"/>
    <col min="95" max="99" width="9.140625" style="1" hidden="1" customWidth="1"/>
    <col min="100" max="100" width="9.140625" style="1" customWidth="1"/>
    <col min="101" max="105" width="9.140625" style="1" hidden="1" customWidth="1"/>
    <col min="106" max="106" width="9.140625" style="1" customWidth="1"/>
    <col min="107" max="111" width="9.140625" style="1" hidden="1" customWidth="1"/>
    <col min="112" max="112" width="9.140625" style="1" customWidth="1"/>
    <col min="113" max="142" width="9.140625" style="2" customWidth="1"/>
    <col min="143" max="143" width="9.140625" style="2" hidden="1" customWidth="1"/>
    <col min="144" max="151" width="9.140625" style="2" customWidth="1"/>
    <col min="152" max="152" width="9.140625" style="2" hidden="1" customWidth="1"/>
    <col min="153" max="157" width="9.140625" style="2" customWidth="1"/>
    <col min="158" max="158" width="9.140625" style="2" hidden="1" customWidth="1"/>
    <col min="159" max="168" width="9.140625" style="2" customWidth="1"/>
    <col min="169" max="172" width="8.85546875" style="2"/>
    <col min="173" max="173" width="12.7109375" style="2" bestFit="1" customWidth="1"/>
    <col min="174" max="16384" width="8.85546875" style="2"/>
  </cols>
  <sheetData>
    <row r="1" spans="1:173" x14ac:dyDescent="0.25">
      <c r="A1" s="2" t="s">
        <v>53</v>
      </c>
      <c r="B1" s="5" t="s">
        <v>66</v>
      </c>
    </row>
    <row r="2" spans="1:173" ht="15.75" x14ac:dyDescent="0.25">
      <c r="A2" s="6" t="s">
        <v>48</v>
      </c>
      <c r="I2" s="1" t="str">
        <f>[1]GSVA_cur!$I$3</f>
        <v>As on 01.08.2024</v>
      </c>
    </row>
    <row r="3" spans="1:173" ht="15.75" x14ac:dyDescent="0.25">
      <c r="A3" s="6"/>
    </row>
    <row r="4" spans="1:173" ht="15.75" x14ac:dyDescent="0.25">
      <c r="A4" s="14"/>
      <c r="B4" s="15"/>
      <c r="C4" s="15"/>
      <c r="D4" s="15"/>
      <c r="E4" s="16"/>
      <c r="F4" s="16" t="s">
        <v>57</v>
      </c>
      <c r="G4" s="17"/>
      <c r="H4" s="17"/>
      <c r="I4" s="17"/>
      <c r="J4" s="17"/>
      <c r="K4" s="17"/>
      <c r="L4" s="17"/>
      <c r="M4" s="17"/>
      <c r="N4" s="17"/>
    </row>
    <row r="5" spans="1:173" ht="15.75" x14ac:dyDescent="0.25">
      <c r="A5" s="18" t="s">
        <v>0</v>
      </c>
      <c r="B5" s="19" t="s">
        <v>1</v>
      </c>
      <c r="C5" s="15" t="s">
        <v>21</v>
      </c>
      <c r="D5" s="15" t="s">
        <v>22</v>
      </c>
      <c r="E5" s="15" t="s">
        <v>23</v>
      </c>
      <c r="F5" s="15" t="s">
        <v>56</v>
      </c>
      <c r="G5" s="17" t="s">
        <v>65</v>
      </c>
      <c r="H5" s="17" t="s">
        <v>67</v>
      </c>
      <c r="I5" s="17" t="s">
        <v>68</v>
      </c>
      <c r="J5" s="17" t="s">
        <v>69</v>
      </c>
      <c r="K5" s="17" t="s">
        <v>70</v>
      </c>
      <c r="L5" s="17" t="s">
        <v>71</v>
      </c>
      <c r="M5" s="17" t="s">
        <v>72</v>
      </c>
      <c r="N5" s="17" t="s">
        <v>73</v>
      </c>
    </row>
    <row r="6" spans="1:173" s="9" customFormat="1" ht="19.5" customHeight="1" x14ac:dyDescent="0.25">
      <c r="A6" s="20" t="s">
        <v>26</v>
      </c>
      <c r="B6" s="21" t="s">
        <v>2</v>
      </c>
      <c r="C6" s="22">
        <f>SUM(C7:C10)</f>
        <v>455505</v>
      </c>
      <c r="D6" s="22">
        <f t="shared" ref="D6:E6" si="0">SUM(D7:D10)</f>
        <v>545406</v>
      </c>
      <c r="E6" s="22">
        <f t="shared" si="0"/>
        <v>603498</v>
      </c>
      <c r="F6" s="22">
        <f t="shared" ref="F6:L6" si="1">SUM(F7:F10)</f>
        <v>728655</v>
      </c>
      <c r="G6" s="22">
        <f t="shared" si="1"/>
        <v>748578</v>
      </c>
      <c r="H6" s="22">
        <f t="shared" si="1"/>
        <v>695689</v>
      </c>
      <c r="I6" s="22">
        <f t="shared" si="1"/>
        <v>727665</v>
      </c>
      <c r="J6" s="22">
        <f t="shared" si="1"/>
        <v>917907</v>
      </c>
      <c r="K6" s="22">
        <f t="shared" si="1"/>
        <v>1149125</v>
      </c>
      <c r="L6" s="22">
        <f t="shared" si="1"/>
        <v>1135380</v>
      </c>
      <c r="M6" s="22">
        <f t="shared" ref="M6:N6" si="2">SUM(M7:M10)</f>
        <v>1031684</v>
      </c>
      <c r="N6" s="22">
        <f t="shared" si="2"/>
        <v>880070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Q6" s="10"/>
    </row>
    <row r="7" spans="1:173" ht="15.75" x14ac:dyDescent="0.25">
      <c r="A7" s="24">
        <v>1.1000000000000001</v>
      </c>
      <c r="B7" s="25" t="s">
        <v>59</v>
      </c>
      <c r="C7" s="11">
        <v>255815</v>
      </c>
      <c r="D7" s="11">
        <v>331962</v>
      </c>
      <c r="E7" s="11">
        <v>359897</v>
      </c>
      <c r="F7" s="11">
        <v>406795</v>
      </c>
      <c r="G7" s="11">
        <v>362741</v>
      </c>
      <c r="H7" s="11">
        <v>286311</v>
      </c>
      <c r="I7" s="11">
        <v>307171</v>
      </c>
      <c r="J7" s="11">
        <v>313168</v>
      </c>
      <c r="K7" s="11">
        <v>333622</v>
      </c>
      <c r="L7" s="12">
        <v>355176</v>
      </c>
      <c r="M7" s="12">
        <v>383909</v>
      </c>
      <c r="N7" s="12">
        <v>395844</v>
      </c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1"/>
      <c r="FO7" s="1"/>
      <c r="FP7" s="1"/>
    </row>
    <row r="8" spans="1:173" ht="15.75" x14ac:dyDescent="0.25">
      <c r="A8" s="24">
        <v>1.2</v>
      </c>
      <c r="B8" s="25" t="s">
        <v>60</v>
      </c>
      <c r="C8" s="11">
        <v>29657</v>
      </c>
      <c r="D8" s="11">
        <v>24249</v>
      </c>
      <c r="E8" s="11">
        <v>34028</v>
      </c>
      <c r="F8" s="11">
        <v>38418</v>
      </c>
      <c r="G8" s="11">
        <v>47581</v>
      </c>
      <c r="H8" s="11">
        <v>55664</v>
      </c>
      <c r="I8" s="11">
        <v>63284</v>
      </c>
      <c r="J8" s="11">
        <v>83108</v>
      </c>
      <c r="K8" s="11">
        <v>89470</v>
      </c>
      <c r="L8" s="12">
        <v>100587</v>
      </c>
      <c r="M8" s="12">
        <v>116979</v>
      </c>
      <c r="N8" s="12">
        <v>125679</v>
      </c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1"/>
      <c r="FO8" s="1"/>
      <c r="FP8" s="1"/>
    </row>
    <row r="9" spans="1:173" ht="15.75" x14ac:dyDescent="0.25">
      <c r="A9" s="24">
        <v>1.3</v>
      </c>
      <c r="B9" s="25" t="s">
        <v>61</v>
      </c>
      <c r="C9" s="11">
        <v>165510</v>
      </c>
      <c r="D9" s="11">
        <v>183780</v>
      </c>
      <c r="E9" s="11">
        <v>204038</v>
      </c>
      <c r="F9" s="11">
        <v>275250</v>
      </c>
      <c r="G9" s="11">
        <v>327909</v>
      </c>
      <c r="H9" s="11">
        <v>342142</v>
      </c>
      <c r="I9" s="11">
        <v>344802</v>
      </c>
      <c r="J9" s="11">
        <v>507776</v>
      </c>
      <c r="K9" s="11">
        <v>710918</v>
      </c>
      <c r="L9" s="11">
        <v>663268</v>
      </c>
      <c r="M9" s="11">
        <v>512312</v>
      </c>
      <c r="N9" s="11">
        <v>339602</v>
      </c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1"/>
      <c r="FO9" s="1"/>
      <c r="FP9" s="1"/>
    </row>
    <row r="10" spans="1:173" ht="15.75" x14ac:dyDescent="0.25">
      <c r="A10" s="24">
        <v>1.4</v>
      </c>
      <c r="B10" s="25" t="s">
        <v>62</v>
      </c>
      <c r="C10" s="11">
        <v>4523</v>
      </c>
      <c r="D10" s="11">
        <v>5415</v>
      </c>
      <c r="E10" s="11">
        <v>5535</v>
      </c>
      <c r="F10" s="11">
        <v>8192</v>
      </c>
      <c r="G10" s="11">
        <v>10347</v>
      </c>
      <c r="H10" s="11">
        <v>11572</v>
      </c>
      <c r="I10" s="11">
        <v>12408</v>
      </c>
      <c r="J10" s="11">
        <v>13855</v>
      </c>
      <c r="K10" s="11">
        <v>15115</v>
      </c>
      <c r="L10" s="12">
        <v>16349</v>
      </c>
      <c r="M10" s="12">
        <v>18484</v>
      </c>
      <c r="N10" s="12">
        <v>18945</v>
      </c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1"/>
      <c r="FO10" s="1"/>
      <c r="FP10" s="1"/>
    </row>
    <row r="11" spans="1:173" ht="15.75" x14ac:dyDescent="0.25">
      <c r="A11" s="26" t="s">
        <v>31</v>
      </c>
      <c r="B11" s="25" t="s">
        <v>3</v>
      </c>
      <c r="C11" s="11">
        <v>23022</v>
      </c>
      <c r="D11" s="11">
        <v>35024</v>
      </c>
      <c r="E11" s="11">
        <v>43616</v>
      </c>
      <c r="F11" s="11">
        <v>36957</v>
      </c>
      <c r="G11" s="11">
        <v>34972</v>
      </c>
      <c r="H11" s="11">
        <v>50213</v>
      </c>
      <c r="I11" s="11">
        <v>45900</v>
      </c>
      <c r="J11" s="11">
        <v>48304</v>
      </c>
      <c r="K11" s="11">
        <v>47816</v>
      </c>
      <c r="L11" s="12">
        <v>31470</v>
      </c>
      <c r="M11" s="12">
        <v>53905</v>
      </c>
      <c r="N11" s="12">
        <v>95794</v>
      </c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1"/>
      <c r="FO11" s="1"/>
      <c r="FP11" s="1"/>
    </row>
    <row r="12" spans="1:173" s="10" customFormat="1" ht="15.75" x14ac:dyDescent="0.25">
      <c r="A12" s="27"/>
      <c r="B12" s="28" t="s">
        <v>28</v>
      </c>
      <c r="C12" s="23">
        <f>C6+C11</f>
        <v>478527</v>
      </c>
      <c r="D12" s="23">
        <f t="shared" ref="D12:J12" si="3">D6+D11</f>
        <v>580430</v>
      </c>
      <c r="E12" s="23">
        <f t="shared" si="3"/>
        <v>647114</v>
      </c>
      <c r="F12" s="23">
        <f t="shared" si="3"/>
        <v>765612</v>
      </c>
      <c r="G12" s="23">
        <f t="shared" si="3"/>
        <v>783550</v>
      </c>
      <c r="H12" s="23">
        <f t="shared" si="3"/>
        <v>745902</v>
      </c>
      <c r="I12" s="23">
        <f t="shared" si="3"/>
        <v>773565</v>
      </c>
      <c r="J12" s="23">
        <f t="shared" si="3"/>
        <v>966211</v>
      </c>
      <c r="K12" s="23">
        <f t="shared" ref="K12:L12" si="4">K6+K11</f>
        <v>1196941</v>
      </c>
      <c r="L12" s="23">
        <f t="shared" si="4"/>
        <v>1166850</v>
      </c>
      <c r="M12" s="23">
        <f t="shared" ref="M12" si="5">M6+M11</f>
        <v>1085589</v>
      </c>
      <c r="N12" s="23">
        <f t="shared" ref="N12" si="6">N6+N11</f>
        <v>975864</v>
      </c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9"/>
      <c r="FO12" s="9"/>
      <c r="FP12" s="9"/>
    </row>
    <row r="13" spans="1:173" s="1" customFormat="1" ht="15.75" x14ac:dyDescent="0.25">
      <c r="A13" s="29" t="s">
        <v>32</v>
      </c>
      <c r="B13" s="30" t="s">
        <v>4</v>
      </c>
      <c r="C13" s="11">
        <v>12899.530699999999</v>
      </c>
      <c r="D13" s="11">
        <v>14827.431499999999</v>
      </c>
      <c r="E13" s="11">
        <v>19713.920399999999</v>
      </c>
      <c r="F13" s="11">
        <v>70373.072</v>
      </c>
      <c r="G13" s="11">
        <v>43166.095999999998</v>
      </c>
      <c r="H13" s="11">
        <v>51607.873800000001</v>
      </c>
      <c r="I13" s="11">
        <v>40642.101000000002</v>
      </c>
      <c r="J13" s="11">
        <v>35246.762999999999</v>
      </c>
      <c r="K13" s="11">
        <v>24265.919999999998</v>
      </c>
      <c r="L13" s="11">
        <v>21948.178845517177</v>
      </c>
      <c r="M13" s="11">
        <v>47876.0708623112</v>
      </c>
      <c r="N13" s="11">
        <v>47258.663777074005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Q13" s="2"/>
    </row>
    <row r="14" spans="1:173" ht="45" x14ac:dyDescent="0.25">
      <c r="A14" s="26" t="s">
        <v>33</v>
      </c>
      <c r="B14" s="25" t="s">
        <v>5</v>
      </c>
      <c r="C14" s="11">
        <v>69130.001385409996</v>
      </c>
      <c r="D14" s="11">
        <v>78762.875229483994</v>
      </c>
      <c r="E14" s="11">
        <v>90520.402163555002</v>
      </c>
      <c r="F14" s="11">
        <v>112286.36043843301</v>
      </c>
      <c r="G14" s="11">
        <v>128711.190147152</v>
      </c>
      <c r="H14" s="11">
        <v>153906.00088932499</v>
      </c>
      <c r="I14" s="11">
        <v>202288.601272</v>
      </c>
      <c r="J14" s="11">
        <v>235346.37981164304</v>
      </c>
      <c r="K14" s="11">
        <v>277333.69887487998</v>
      </c>
      <c r="L14" s="11">
        <v>315780.92807127134</v>
      </c>
      <c r="M14" s="11">
        <v>384123.19394301414</v>
      </c>
      <c r="N14" s="11">
        <v>480521.51634711772</v>
      </c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3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3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3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1"/>
      <c r="FO14" s="1"/>
      <c r="FP14" s="1"/>
    </row>
    <row r="15" spans="1:173" ht="15.75" x14ac:dyDescent="0.25">
      <c r="A15" s="26" t="s">
        <v>34</v>
      </c>
      <c r="B15" s="25" t="s">
        <v>6</v>
      </c>
      <c r="C15" s="11">
        <v>104528.6583</v>
      </c>
      <c r="D15" s="11">
        <v>107821.3306</v>
      </c>
      <c r="E15" s="11">
        <v>124594.2812</v>
      </c>
      <c r="F15" s="11">
        <v>200871.4136</v>
      </c>
      <c r="G15" s="11">
        <v>166677.66459999999</v>
      </c>
      <c r="H15" s="11">
        <v>184476.99768022122</v>
      </c>
      <c r="I15" s="11">
        <v>221389.40058390339</v>
      </c>
      <c r="J15" s="11">
        <v>180744.54723769255</v>
      </c>
      <c r="K15" s="11">
        <v>190051.4801743204</v>
      </c>
      <c r="L15" s="11">
        <v>183047.74583394118</v>
      </c>
      <c r="M15" s="11">
        <v>233530.34979307148</v>
      </c>
      <c r="N15" s="11">
        <v>313831.36057271168</v>
      </c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3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3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3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1"/>
      <c r="FO15" s="1"/>
      <c r="FP15" s="1"/>
    </row>
    <row r="16" spans="1:173" s="10" customFormat="1" ht="15.75" x14ac:dyDescent="0.25">
      <c r="A16" s="27"/>
      <c r="B16" s="28" t="s">
        <v>29</v>
      </c>
      <c r="C16" s="23">
        <f>+C13+C14+C15</f>
        <v>186558.19038540998</v>
      </c>
      <c r="D16" s="23">
        <f t="shared" ref="D16:E16" si="7">+D13+D14+D15</f>
        <v>201411.63732948399</v>
      </c>
      <c r="E16" s="23">
        <f t="shared" si="7"/>
        <v>234828.603763555</v>
      </c>
      <c r="F16" s="23">
        <f t="shared" ref="F16:G16" si="8">+F13+F14+F15</f>
        <v>383530.84603843302</v>
      </c>
      <c r="G16" s="23">
        <f t="shared" si="8"/>
        <v>338554.95074715198</v>
      </c>
      <c r="H16" s="23">
        <f t="shared" ref="H16:K16" si="9">+H13+H14+H15</f>
        <v>389990.87236954621</v>
      </c>
      <c r="I16" s="23">
        <f t="shared" si="9"/>
        <v>464320.10285590339</v>
      </c>
      <c r="J16" s="23">
        <f t="shared" si="9"/>
        <v>451337.69004933559</v>
      </c>
      <c r="K16" s="23">
        <f t="shared" si="9"/>
        <v>491651.09904920036</v>
      </c>
      <c r="L16" s="23">
        <f t="shared" ref="L16:M16" si="10">+L13+L14+L15</f>
        <v>520776.85275072965</v>
      </c>
      <c r="M16" s="23">
        <f t="shared" si="10"/>
        <v>665529.61459839682</v>
      </c>
      <c r="N16" s="23">
        <f t="shared" ref="N16" si="11">+N13+N14+N15</f>
        <v>841611.54069690336</v>
      </c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7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7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7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9"/>
      <c r="FO16" s="9"/>
      <c r="FP16" s="9"/>
    </row>
    <row r="17" spans="1:173" s="9" customFormat="1" ht="30" x14ac:dyDescent="0.25">
      <c r="A17" s="20" t="s">
        <v>35</v>
      </c>
      <c r="B17" s="21" t="s">
        <v>7</v>
      </c>
      <c r="C17" s="22">
        <f>C18+C19</f>
        <v>59891.783800000005</v>
      </c>
      <c r="D17" s="22">
        <f t="shared" ref="D17:E17" si="12">D18+D19</f>
        <v>50878.358394115989</v>
      </c>
      <c r="E17" s="22">
        <f t="shared" si="12"/>
        <v>70494.349234881185</v>
      </c>
      <c r="F17" s="22">
        <f t="shared" ref="F17:G17" si="13">F18+F19</f>
        <v>67518.067089363409</v>
      </c>
      <c r="G17" s="22">
        <f t="shared" si="13"/>
        <v>69207.122803126476</v>
      </c>
      <c r="H17" s="22">
        <f t="shared" ref="H17:K17" si="14">H18+H19</f>
        <v>97778.56385629029</v>
      </c>
      <c r="I17" s="22">
        <f t="shared" si="14"/>
        <v>105042.11460194239</v>
      </c>
      <c r="J17" s="22">
        <f t="shared" si="14"/>
        <v>119034.2518375443</v>
      </c>
      <c r="K17" s="22">
        <f t="shared" si="14"/>
        <v>129963.5768148296</v>
      </c>
      <c r="L17" s="22">
        <f t="shared" ref="L17:M17" si="15">L18+L19</f>
        <v>114601.62413527539</v>
      </c>
      <c r="M17" s="22">
        <f t="shared" si="15"/>
        <v>102262.94609433497</v>
      </c>
      <c r="N17" s="22">
        <f t="shared" ref="N17" si="16">N18+N19</f>
        <v>117535.25474975194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Q17" s="10"/>
    </row>
    <row r="18" spans="1:173" ht="15.75" x14ac:dyDescent="0.25">
      <c r="A18" s="24">
        <v>6.1</v>
      </c>
      <c r="B18" s="25" t="s">
        <v>8</v>
      </c>
      <c r="C18" s="11">
        <v>56920.547200000001</v>
      </c>
      <c r="D18" s="11">
        <v>47879.726999999999</v>
      </c>
      <c r="E18" s="11">
        <v>67272.612399999998</v>
      </c>
      <c r="F18" s="11">
        <v>63764.013599999998</v>
      </c>
      <c r="G18" s="11">
        <v>65107.113599999997</v>
      </c>
      <c r="H18" s="11">
        <v>93278.4424</v>
      </c>
      <c r="I18" s="11">
        <v>100015.17751703691</v>
      </c>
      <c r="J18" s="11">
        <v>113137.60836626495</v>
      </c>
      <c r="K18" s="11">
        <v>123737.26697739225</v>
      </c>
      <c r="L18" s="11">
        <v>112055.23814017605</v>
      </c>
      <c r="M18" s="11">
        <v>98120.665051606746</v>
      </c>
      <c r="N18" s="11">
        <v>110537.26044266076</v>
      </c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1"/>
      <c r="FO18" s="1"/>
      <c r="FP18" s="1"/>
    </row>
    <row r="19" spans="1:173" ht="15.75" x14ac:dyDescent="0.25">
      <c r="A19" s="24">
        <v>6.2</v>
      </c>
      <c r="B19" s="25" t="s">
        <v>9</v>
      </c>
      <c r="C19" s="11">
        <v>2971.2366000000002</v>
      </c>
      <c r="D19" s="11">
        <v>2998.6313941159897</v>
      </c>
      <c r="E19" s="11">
        <v>3221.7368348811801</v>
      </c>
      <c r="F19" s="11">
        <v>3754.053489363414</v>
      </c>
      <c r="G19" s="11">
        <v>4100.0092031264849</v>
      </c>
      <c r="H19" s="11">
        <v>4500.1214562902869</v>
      </c>
      <c r="I19" s="11">
        <v>5026.9370849054867</v>
      </c>
      <c r="J19" s="11">
        <v>5896.643471279358</v>
      </c>
      <c r="K19" s="11">
        <v>6226.3098374373512</v>
      </c>
      <c r="L19" s="11">
        <v>2546.3859950993342</v>
      </c>
      <c r="M19" s="11">
        <v>4142.2810427282211</v>
      </c>
      <c r="N19" s="11">
        <v>6997.9943070911895</v>
      </c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1"/>
      <c r="FO19" s="1"/>
      <c r="FP19" s="1"/>
    </row>
    <row r="20" spans="1:173" s="9" customFormat="1" ht="45" x14ac:dyDescent="0.25">
      <c r="A20" s="31" t="s">
        <v>36</v>
      </c>
      <c r="B20" s="32" t="s">
        <v>10</v>
      </c>
      <c r="C20" s="22">
        <f>SUM(C21:C27)</f>
        <v>23420.103800000001</v>
      </c>
      <c r="D20" s="22">
        <f t="shared" ref="D20:J20" si="17">SUM(D21:D27)</f>
        <v>27305.967700000001</v>
      </c>
      <c r="E20" s="22">
        <f t="shared" si="17"/>
        <v>33661.297600000005</v>
      </c>
      <c r="F20" s="22">
        <f t="shared" si="17"/>
        <v>36833.6564</v>
      </c>
      <c r="G20" s="22">
        <f t="shared" si="17"/>
        <v>43207.328999999998</v>
      </c>
      <c r="H20" s="22">
        <f t="shared" si="17"/>
        <v>44510.520499999999</v>
      </c>
      <c r="I20" s="22">
        <f t="shared" si="17"/>
        <v>47443.714099999997</v>
      </c>
      <c r="J20" s="22">
        <f t="shared" si="17"/>
        <v>55586.367100000003</v>
      </c>
      <c r="K20" s="22">
        <f t="shared" ref="K20:L20" si="18">SUM(K21:K27)</f>
        <v>60551.821100000001</v>
      </c>
      <c r="L20" s="22">
        <f t="shared" si="18"/>
        <v>60801.18787042555</v>
      </c>
      <c r="M20" s="22">
        <f t="shared" ref="M20" si="19">SUM(M21:M27)</f>
        <v>76346.858393725241</v>
      </c>
      <c r="N20" s="22">
        <f t="shared" ref="N20" si="20">SUM(N21:N27)</f>
        <v>90881.24944833992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Q20" s="10"/>
    </row>
    <row r="21" spans="1:173" ht="15.75" x14ac:dyDescent="0.25">
      <c r="A21" s="24">
        <v>7.1</v>
      </c>
      <c r="B21" s="25" t="s">
        <v>11</v>
      </c>
      <c r="C21" s="11">
        <v>30</v>
      </c>
      <c r="D21" s="11">
        <v>34</v>
      </c>
      <c r="E21" s="11">
        <v>47</v>
      </c>
      <c r="F21" s="11">
        <v>59</v>
      </c>
      <c r="G21" s="11">
        <v>69</v>
      </c>
      <c r="H21" s="11">
        <v>53</v>
      </c>
      <c r="I21" s="11">
        <v>98</v>
      </c>
      <c r="J21" s="11">
        <v>95</v>
      </c>
      <c r="K21" s="11">
        <v>254</v>
      </c>
      <c r="L21" s="11">
        <v>94</v>
      </c>
      <c r="M21" s="11">
        <v>136</v>
      </c>
      <c r="N21" s="11">
        <v>360</v>
      </c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1"/>
      <c r="FO21" s="1"/>
      <c r="FP21" s="1"/>
    </row>
    <row r="22" spans="1:173" ht="15.75" x14ac:dyDescent="0.25">
      <c r="A22" s="24">
        <v>7.2</v>
      </c>
      <c r="B22" s="25" t="s">
        <v>12</v>
      </c>
      <c r="C22" s="11">
        <v>12382.265100000001</v>
      </c>
      <c r="D22" s="11">
        <v>13618.236699999999</v>
      </c>
      <c r="E22" s="11">
        <v>16306.752</v>
      </c>
      <c r="F22" s="11">
        <v>16165.106100000001</v>
      </c>
      <c r="G22" s="11">
        <v>18677.952600000001</v>
      </c>
      <c r="H22" s="11">
        <v>20067.624599999999</v>
      </c>
      <c r="I22" s="11">
        <v>22200.639999999999</v>
      </c>
      <c r="J22" s="11">
        <v>28739.6564</v>
      </c>
      <c r="K22" s="11">
        <v>30318.662</v>
      </c>
      <c r="L22" s="11">
        <v>27596.491654738624</v>
      </c>
      <c r="M22" s="11">
        <v>36840.767077103403</v>
      </c>
      <c r="N22" s="11">
        <v>42359.126916302237</v>
      </c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1"/>
      <c r="FO22" s="1"/>
      <c r="FP22" s="1"/>
    </row>
    <row r="23" spans="1:173" ht="15.75" x14ac:dyDescent="0.25">
      <c r="A23" s="24">
        <v>7.3</v>
      </c>
      <c r="B23" s="25" t="s">
        <v>13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1"/>
      <c r="FO23" s="1"/>
      <c r="FP23" s="1"/>
    </row>
    <row r="24" spans="1:173" ht="15.75" x14ac:dyDescent="0.25">
      <c r="A24" s="24">
        <v>7.4</v>
      </c>
      <c r="B24" s="25" t="s">
        <v>14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4.9204999999999997</v>
      </c>
      <c r="K24" s="11">
        <v>8.8605</v>
      </c>
      <c r="L24" s="11">
        <v>3.9187037743247717</v>
      </c>
      <c r="M24" s="11">
        <v>73.936584811410938</v>
      </c>
      <c r="N24" s="11">
        <v>315.84996128774094</v>
      </c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1"/>
      <c r="FO24" s="1"/>
      <c r="FP24" s="1"/>
    </row>
    <row r="25" spans="1:173" ht="30" x14ac:dyDescent="0.25">
      <c r="A25" s="24">
        <v>7.5</v>
      </c>
      <c r="B25" s="25" t="s">
        <v>15</v>
      </c>
      <c r="C25" s="11">
        <v>77.838700000000003</v>
      </c>
      <c r="D25" s="11">
        <v>88.730999999999995</v>
      </c>
      <c r="E25" s="11">
        <v>99.545599999999993</v>
      </c>
      <c r="F25" s="11">
        <v>107.55029999999999</v>
      </c>
      <c r="G25" s="11">
        <v>118.29600000000001</v>
      </c>
      <c r="H25" s="11">
        <v>334.5591</v>
      </c>
      <c r="I25" s="11">
        <v>410.00959999999998</v>
      </c>
      <c r="J25" s="11">
        <v>1266.5367000000001</v>
      </c>
      <c r="K25" s="11">
        <v>1024.8644999999999</v>
      </c>
      <c r="L25" s="11">
        <v>535.88274113891248</v>
      </c>
      <c r="M25" s="11">
        <v>1936.1527009281479</v>
      </c>
      <c r="N25" s="11">
        <v>4469.1474125370078</v>
      </c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1"/>
      <c r="FO25" s="1"/>
      <c r="FP25" s="1"/>
    </row>
    <row r="26" spans="1:173" ht="15.75" x14ac:dyDescent="0.25">
      <c r="A26" s="24">
        <v>7.6</v>
      </c>
      <c r="B26" s="25" t="s">
        <v>16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21</v>
      </c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1"/>
      <c r="FO26" s="1"/>
      <c r="FP26" s="1"/>
    </row>
    <row r="27" spans="1:173" ht="30" x14ac:dyDescent="0.25">
      <c r="A27" s="24">
        <v>7.7</v>
      </c>
      <c r="B27" s="25" t="s">
        <v>17</v>
      </c>
      <c r="C27" s="11">
        <v>10930</v>
      </c>
      <c r="D27" s="11">
        <v>13565</v>
      </c>
      <c r="E27" s="11">
        <v>17208</v>
      </c>
      <c r="F27" s="11">
        <v>20502</v>
      </c>
      <c r="G27" s="11">
        <v>24342.080399999999</v>
      </c>
      <c r="H27" s="11">
        <v>24055.336800000001</v>
      </c>
      <c r="I27" s="11">
        <v>24735.0645</v>
      </c>
      <c r="J27" s="11">
        <v>25480.253499999999</v>
      </c>
      <c r="K27" s="11">
        <v>28945.434099999999</v>
      </c>
      <c r="L27" s="11">
        <v>32570.894770773684</v>
      </c>
      <c r="M27" s="11">
        <v>37360.002030882271</v>
      </c>
      <c r="N27" s="11">
        <v>43356.125158212933</v>
      </c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1"/>
      <c r="FO27" s="1"/>
      <c r="FP27" s="1"/>
    </row>
    <row r="28" spans="1:173" ht="15.75" x14ac:dyDescent="0.25">
      <c r="A28" s="26" t="s">
        <v>37</v>
      </c>
      <c r="B28" s="25" t="s">
        <v>18</v>
      </c>
      <c r="C28" s="11">
        <v>20884</v>
      </c>
      <c r="D28" s="11">
        <v>21562</v>
      </c>
      <c r="E28" s="11">
        <v>23571</v>
      </c>
      <c r="F28" s="11">
        <v>27520</v>
      </c>
      <c r="G28" s="11">
        <v>31684</v>
      </c>
      <c r="H28" s="11">
        <v>28567</v>
      </c>
      <c r="I28" s="11">
        <v>28348</v>
      </c>
      <c r="J28" s="11">
        <v>38089</v>
      </c>
      <c r="K28" s="11">
        <v>46231</v>
      </c>
      <c r="L28" s="11">
        <v>43738</v>
      </c>
      <c r="M28" s="11">
        <v>26121</v>
      </c>
      <c r="N28" s="11">
        <v>44202</v>
      </c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1"/>
      <c r="FO28" s="1"/>
      <c r="FP28" s="1"/>
    </row>
    <row r="29" spans="1:173" ht="45" x14ac:dyDescent="0.25">
      <c r="A29" s="26" t="s">
        <v>38</v>
      </c>
      <c r="B29" s="25" t="s">
        <v>19</v>
      </c>
      <c r="C29" s="11">
        <v>38261.463200439997</v>
      </c>
      <c r="D29" s="11">
        <v>41869.360761366006</v>
      </c>
      <c r="E29" s="11">
        <v>44948.822781864059</v>
      </c>
      <c r="F29" s="11">
        <v>47594.613131382044</v>
      </c>
      <c r="G29" s="11">
        <v>48229.744277968886</v>
      </c>
      <c r="H29" s="11">
        <v>51127.45755350151</v>
      </c>
      <c r="I29" s="11">
        <v>54108.385527338753</v>
      </c>
      <c r="J29" s="11">
        <v>56239.485046481903</v>
      </c>
      <c r="K29" s="11">
        <v>57842.549885105582</v>
      </c>
      <c r="L29" s="11">
        <v>54977.289272779228</v>
      </c>
      <c r="M29" s="11">
        <v>61100.169378802995</v>
      </c>
      <c r="N29" s="11">
        <v>67216.689822846034</v>
      </c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1"/>
      <c r="FO29" s="1"/>
      <c r="FP29" s="1"/>
    </row>
    <row r="30" spans="1:173" ht="15.75" x14ac:dyDescent="0.25">
      <c r="A30" s="26" t="s">
        <v>39</v>
      </c>
      <c r="B30" s="25" t="s">
        <v>54</v>
      </c>
      <c r="C30" s="11">
        <v>135418</v>
      </c>
      <c r="D30" s="11">
        <v>149466</v>
      </c>
      <c r="E30" s="11">
        <v>183105</v>
      </c>
      <c r="F30" s="11">
        <v>232024</v>
      </c>
      <c r="G30" s="11">
        <v>247954</v>
      </c>
      <c r="H30" s="11">
        <v>266105</v>
      </c>
      <c r="I30" s="11">
        <v>329099</v>
      </c>
      <c r="J30" s="11">
        <v>332224</v>
      </c>
      <c r="K30" s="11">
        <v>448389</v>
      </c>
      <c r="L30" s="11">
        <v>474998.86987192114</v>
      </c>
      <c r="M30" s="11">
        <v>534586.1909327819</v>
      </c>
      <c r="N30" s="11">
        <v>576719.40773798665</v>
      </c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1"/>
      <c r="FO30" s="1"/>
      <c r="FP30" s="1"/>
    </row>
    <row r="31" spans="1:173" ht="15.75" x14ac:dyDescent="0.25">
      <c r="A31" s="26" t="s">
        <v>40</v>
      </c>
      <c r="B31" s="25" t="s">
        <v>20</v>
      </c>
      <c r="C31" s="11">
        <v>142509.1519</v>
      </c>
      <c r="D31" s="11">
        <v>167430.90885185482</v>
      </c>
      <c r="E31" s="11">
        <v>190011.81119764945</v>
      </c>
      <c r="F31" s="11">
        <v>193181.81975321102</v>
      </c>
      <c r="G31" s="11">
        <v>233152.06858027066</v>
      </c>
      <c r="H31" s="11">
        <v>281826.18861318019</v>
      </c>
      <c r="I31" s="11">
        <v>355809.61787564459</v>
      </c>
      <c r="J31" s="11">
        <v>378929.9471774117</v>
      </c>
      <c r="K31" s="11">
        <v>401393.29914576106</v>
      </c>
      <c r="L31" s="11">
        <v>419574.40011555608</v>
      </c>
      <c r="M31" s="11">
        <v>512036.32910103153</v>
      </c>
      <c r="N31" s="11">
        <v>625835.84264461754</v>
      </c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1"/>
      <c r="FO31" s="1"/>
      <c r="FP31" s="1"/>
    </row>
    <row r="32" spans="1:173" s="10" customFormat="1" ht="15.75" x14ac:dyDescent="0.25">
      <c r="A32" s="27"/>
      <c r="B32" s="28" t="s">
        <v>30</v>
      </c>
      <c r="C32" s="23">
        <f>C17+C20+C28+C29+C30+C31</f>
        <v>420384.50270044</v>
      </c>
      <c r="D32" s="23">
        <f t="shared" ref="D32:J32" si="21">D17+D20+D28+D29+D30+D31</f>
        <v>458512.59570733679</v>
      </c>
      <c r="E32" s="23">
        <f t="shared" si="21"/>
        <v>545792.2808143947</v>
      </c>
      <c r="F32" s="23">
        <f t="shared" si="21"/>
        <v>604672.15637395647</v>
      </c>
      <c r="G32" s="23">
        <f t="shared" si="21"/>
        <v>673434.264661366</v>
      </c>
      <c r="H32" s="23">
        <f t="shared" si="21"/>
        <v>769914.73052297195</v>
      </c>
      <c r="I32" s="23">
        <f t="shared" si="21"/>
        <v>919850.83210492576</v>
      </c>
      <c r="J32" s="23">
        <f t="shared" si="21"/>
        <v>980103.05116143799</v>
      </c>
      <c r="K32" s="23">
        <f t="shared" ref="K32:L32" si="22">K17+K20+K28+K29+K30+K31</f>
        <v>1144371.2469456964</v>
      </c>
      <c r="L32" s="23">
        <f t="shared" si="22"/>
        <v>1168691.3712659574</v>
      </c>
      <c r="M32" s="23">
        <f t="shared" ref="M32:N32" si="23">M17+M20+M28+M29+M30+M31</f>
        <v>1312453.4939006767</v>
      </c>
      <c r="N32" s="23">
        <f t="shared" si="23"/>
        <v>1522390.4444035422</v>
      </c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9"/>
      <c r="FO32" s="9"/>
      <c r="FP32" s="9"/>
    </row>
    <row r="33" spans="1:173" s="9" customFormat="1" ht="15.75" x14ac:dyDescent="0.25">
      <c r="A33" s="20" t="s">
        <v>27</v>
      </c>
      <c r="B33" s="33" t="s">
        <v>41</v>
      </c>
      <c r="C33" s="22">
        <f>C6+C11+C13+C14+C15+C17+C20+C28+C29+C30+C31</f>
        <v>1085469.69308585</v>
      </c>
      <c r="D33" s="22">
        <f t="shared" ref="D33:J33" si="24">D6+D11+D13+D14+D15+D17+D20+D28+D29+D30+D31</f>
        <v>1240354.2330368205</v>
      </c>
      <c r="E33" s="22">
        <f t="shared" si="24"/>
        <v>1427734.8845779498</v>
      </c>
      <c r="F33" s="22">
        <f t="shared" si="24"/>
        <v>1753815.0024123895</v>
      </c>
      <c r="G33" s="22">
        <f t="shared" si="24"/>
        <v>1795539.215408518</v>
      </c>
      <c r="H33" s="22">
        <f t="shared" si="24"/>
        <v>1905807.602892518</v>
      </c>
      <c r="I33" s="22">
        <f t="shared" si="24"/>
        <v>2157735.9349608291</v>
      </c>
      <c r="J33" s="22">
        <f t="shared" si="24"/>
        <v>2397651.7412107736</v>
      </c>
      <c r="K33" s="22">
        <f t="shared" ref="K33:L33" si="25">K6+K11+K13+K14+K15+K17+K20+K28+K29+K30+K31</f>
        <v>2832963.3459948963</v>
      </c>
      <c r="L33" s="22">
        <f t="shared" si="25"/>
        <v>2856318.2240166869</v>
      </c>
      <c r="M33" s="22">
        <f t="shared" ref="M33:N33" si="26">M6+M11+M13+M14+M15+M17+M20+M28+M29+M30+M31</f>
        <v>3063572.1084990734</v>
      </c>
      <c r="N33" s="22">
        <f t="shared" si="26"/>
        <v>3339865.9851004449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Q33" s="10"/>
    </row>
    <row r="34" spans="1:173" ht="15.75" x14ac:dyDescent="0.25">
      <c r="A34" s="34" t="s">
        <v>43</v>
      </c>
      <c r="B34" s="35" t="s">
        <v>25</v>
      </c>
      <c r="C34" s="13">
        <v>41341</v>
      </c>
      <c r="D34" s="13">
        <v>43899</v>
      </c>
      <c r="E34" s="13">
        <v>60039</v>
      </c>
      <c r="F34" s="13">
        <v>72219</v>
      </c>
      <c r="G34" s="13">
        <v>83342</v>
      </c>
      <c r="H34" s="13">
        <v>104348</v>
      </c>
      <c r="I34" s="13">
        <v>105748</v>
      </c>
      <c r="J34" s="13">
        <v>151404</v>
      </c>
      <c r="K34" s="13">
        <v>185439</v>
      </c>
      <c r="L34" s="13">
        <v>227551</v>
      </c>
      <c r="M34" s="13">
        <v>247761</v>
      </c>
      <c r="N34" s="13">
        <v>213561.72999999998</v>
      </c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</row>
    <row r="35" spans="1:173" ht="15.75" x14ac:dyDescent="0.25">
      <c r="A35" s="34" t="s">
        <v>44</v>
      </c>
      <c r="B35" s="35" t="s">
        <v>24</v>
      </c>
      <c r="C35" s="13">
        <v>20542</v>
      </c>
      <c r="D35" s="13">
        <v>29591</v>
      </c>
      <c r="E35" s="13">
        <v>29668</v>
      </c>
      <c r="F35" s="13">
        <v>30093</v>
      </c>
      <c r="G35" s="13">
        <v>27965</v>
      </c>
      <c r="H35" s="13">
        <v>19943</v>
      </c>
      <c r="I35" s="13">
        <v>16009</v>
      </c>
      <c r="J35" s="13">
        <v>15570</v>
      </c>
      <c r="K35" s="13">
        <v>16037</v>
      </c>
      <c r="L35" s="13">
        <v>31333</v>
      </c>
      <c r="M35" s="13">
        <v>40810</v>
      </c>
      <c r="N35" s="13">
        <v>42708</v>
      </c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</row>
    <row r="36" spans="1:173" s="10" customFormat="1" ht="30" x14ac:dyDescent="0.25">
      <c r="A36" s="36" t="s">
        <v>45</v>
      </c>
      <c r="B36" s="37" t="s">
        <v>55</v>
      </c>
      <c r="C36" s="23">
        <f>C33+C34-C35</f>
        <v>1106268.69308585</v>
      </c>
      <c r="D36" s="23">
        <f t="shared" ref="D36:E36" si="27">D33+D34-D35</f>
        <v>1254662.2330368205</v>
      </c>
      <c r="E36" s="23">
        <f t="shared" si="27"/>
        <v>1458105.8845779498</v>
      </c>
      <c r="F36" s="23">
        <f t="shared" ref="F36:L36" si="28">F33+F34-F35</f>
        <v>1795941.0024123895</v>
      </c>
      <c r="G36" s="23">
        <f t="shared" si="28"/>
        <v>1850916.215408518</v>
      </c>
      <c r="H36" s="23">
        <f t="shared" si="28"/>
        <v>1990212.602892518</v>
      </c>
      <c r="I36" s="23">
        <f t="shared" si="28"/>
        <v>2247474.9349608291</v>
      </c>
      <c r="J36" s="23">
        <f t="shared" si="28"/>
        <v>2533485.7412107736</v>
      </c>
      <c r="K36" s="23">
        <f t="shared" si="28"/>
        <v>3002365.3459948963</v>
      </c>
      <c r="L36" s="23">
        <f t="shared" si="28"/>
        <v>3052536.2240166869</v>
      </c>
      <c r="M36" s="23">
        <f t="shared" ref="M36" si="29">M33+M34-M35</f>
        <v>3270523.1084990734</v>
      </c>
      <c r="N36" s="23">
        <f t="shared" ref="N36" si="30">N33+N34-N35</f>
        <v>3510719.7151004449</v>
      </c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</row>
    <row r="37" spans="1:173" ht="15.75" x14ac:dyDescent="0.25">
      <c r="A37" s="34" t="s">
        <v>46</v>
      </c>
      <c r="B37" s="35" t="s">
        <v>42</v>
      </c>
      <c r="C37" s="13">
        <v>13910</v>
      </c>
      <c r="D37" s="13">
        <v>14060</v>
      </c>
      <c r="E37" s="13">
        <v>14210</v>
      </c>
      <c r="F37" s="13">
        <v>14370</v>
      </c>
      <c r="G37" s="13">
        <v>14520</v>
      </c>
      <c r="H37" s="13">
        <v>14670</v>
      </c>
      <c r="I37" s="13">
        <v>14810</v>
      </c>
      <c r="J37" s="13">
        <v>14960</v>
      </c>
      <c r="K37" s="13">
        <v>15110</v>
      </c>
      <c r="L37" s="13">
        <v>15260</v>
      </c>
      <c r="M37" s="13">
        <v>15400</v>
      </c>
      <c r="N37" s="13">
        <v>15550</v>
      </c>
    </row>
    <row r="38" spans="1:173" s="10" customFormat="1" ht="15.75" x14ac:dyDescent="0.25">
      <c r="A38" s="36" t="s">
        <v>47</v>
      </c>
      <c r="B38" s="37" t="s">
        <v>58</v>
      </c>
      <c r="C38" s="23">
        <f>C36/C37*1000</f>
        <v>79530.459603583746</v>
      </c>
      <c r="D38" s="23">
        <f t="shared" ref="D38:E38" si="31">D36/D37*1000</f>
        <v>89236.28968967429</v>
      </c>
      <c r="E38" s="23">
        <f t="shared" si="31"/>
        <v>102611.25155369105</v>
      </c>
      <c r="F38" s="23">
        <f t="shared" ref="F38:L38" si="32">F36/F37*1000</f>
        <v>124978.49703635278</v>
      </c>
      <c r="G38" s="23">
        <f t="shared" si="32"/>
        <v>127473.56855430565</v>
      </c>
      <c r="H38" s="23">
        <f t="shared" si="32"/>
        <v>135665.48076976946</v>
      </c>
      <c r="I38" s="23">
        <f t="shared" si="32"/>
        <v>151753.87812024503</v>
      </c>
      <c r="J38" s="23">
        <f t="shared" si="32"/>
        <v>169350.65115045279</v>
      </c>
      <c r="K38" s="23">
        <f t="shared" si="32"/>
        <v>198700.55234909969</v>
      </c>
      <c r="L38" s="23">
        <f t="shared" si="32"/>
        <v>200035.13918851159</v>
      </c>
      <c r="M38" s="23">
        <f t="shared" ref="M38" si="33">M36/M37*1000</f>
        <v>212371.63042201774</v>
      </c>
      <c r="N38" s="23">
        <f t="shared" ref="N38" si="34">N36/N37*1000</f>
        <v>225769.75659809934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BI38" s="8"/>
      <c r="BJ38" s="8"/>
      <c r="BK38" s="8"/>
      <c r="BL38" s="8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</row>
    <row r="39" spans="1:173" x14ac:dyDescent="0.25">
      <c r="A39" s="2" t="s">
        <v>74</v>
      </c>
      <c r="C39" s="4"/>
      <c r="D39" s="4"/>
      <c r="E39" s="4"/>
      <c r="F39" s="4"/>
      <c r="G39" s="3"/>
      <c r="H39" s="3"/>
      <c r="I39" s="3"/>
      <c r="J39" s="3"/>
      <c r="K39" s="3"/>
      <c r="L39" s="3"/>
      <c r="M39" s="3"/>
      <c r="N39" s="3"/>
    </row>
  </sheetData>
  <sheetProtection formatColumns="0" formatRows="0"/>
  <pageMargins left="0.70866141732283505" right="0.70866141732283505" top="0.74803149606299202" bottom="0.74803149606299202" header="0.31496062992126" footer="0.31496062992126"/>
  <pageSetup paperSize="9" scale="10" orientation="landscape" horizontalDpi="4294967295" verticalDpi="4294967295" r:id="rId1"/>
  <colBreaks count="6" manualBreakCount="6">
    <brk id="20" max="1048575" man="1"/>
    <brk id="36" max="1048575" man="1"/>
    <brk id="100" max="95" man="1"/>
    <brk id="136" max="1048575" man="1"/>
    <brk id="160" max="1048575" man="1"/>
    <brk id="168" max="9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Q39"/>
  <sheetViews>
    <sheetView zoomScale="80" zoomScaleNormal="80" zoomScaleSheetLayoutView="100" workbookViewId="0">
      <pane xSplit="2" ySplit="5" topLeftCell="C33" activePane="bottomRight" state="frozen"/>
      <selection activeCell="AF12" sqref="AF12"/>
      <selection pane="topRight" activeCell="AF12" sqref="AF12"/>
      <selection pane="bottomLeft" activeCell="AF12" sqref="AF12"/>
      <selection pane="bottomRight" activeCell="AF12" sqref="AF12"/>
    </sheetView>
  </sheetViews>
  <sheetFormatPr defaultColWidth="8.85546875" defaultRowHeight="15" x14ac:dyDescent="0.25"/>
  <cols>
    <col min="1" max="1" width="11" style="2" customWidth="1"/>
    <col min="2" max="2" width="36.140625" style="2" customWidth="1"/>
    <col min="3" max="6" width="11.140625" style="2" customWidth="1"/>
    <col min="7" max="14" width="11.85546875" style="1" customWidth="1"/>
    <col min="15" max="36" width="9.140625" style="2" customWidth="1"/>
    <col min="37" max="37" width="12.42578125" style="2" customWidth="1"/>
    <col min="38" max="59" width="9.140625" style="2" customWidth="1"/>
    <col min="60" max="60" width="12.140625" style="2" customWidth="1"/>
    <col min="61" max="64" width="9.140625" style="2" customWidth="1"/>
    <col min="65" max="69" width="9.140625" style="2" hidden="1" customWidth="1"/>
    <col min="70" max="70" width="9.140625" style="2" customWidth="1"/>
    <col min="71" max="75" width="9.140625" style="2" hidden="1" customWidth="1"/>
    <col min="76" max="76" width="9.140625" style="2" customWidth="1"/>
    <col min="77" max="81" width="9.140625" style="2" hidden="1" customWidth="1"/>
    <col min="82" max="82" width="9.140625" style="2" customWidth="1"/>
    <col min="83" max="87" width="9.140625" style="2" hidden="1" customWidth="1"/>
    <col min="88" max="88" width="9.140625" style="2" customWidth="1"/>
    <col min="89" max="93" width="9.140625" style="2" hidden="1" customWidth="1"/>
    <col min="94" max="94" width="9.140625" style="1" customWidth="1"/>
    <col min="95" max="99" width="9.140625" style="1" hidden="1" customWidth="1"/>
    <col min="100" max="100" width="9.140625" style="1" customWidth="1"/>
    <col min="101" max="105" width="9.140625" style="1" hidden="1" customWidth="1"/>
    <col min="106" max="106" width="9.140625" style="1" customWidth="1"/>
    <col min="107" max="111" width="9.140625" style="1" hidden="1" customWidth="1"/>
    <col min="112" max="112" width="9.140625" style="1" customWidth="1"/>
    <col min="113" max="142" width="9.140625" style="2" customWidth="1"/>
    <col min="143" max="143" width="9.140625" style="2" hidden="1" customWidth="1"/>
    <col min="144" max="151" width="9.140625" style="2" customWidth="1"/>
    <col min="152" max="152" width="9.140625" style="2" hidden="1" customWidth="1"/>
    <col min="153" max="157" width="9.140625" style="2" customWidth="1"/>
    <col min="158" max="158" width="9.140625" style="2" hidden="1" customWidth="1"/>
    <col min="159" max="168" width="9.140625" style="2" customWidth="1"/>
    <col min="169" max="169" width="9.140625" style="2"/>
    <col min="170" max="172" width="8.85546875" style="2"/>
    <col min="173" max="173" width="12.7109375" style="2" bestFit="1" customWidth="1"/>
    <col min="174" max="16384" width="8.85546875" style="2"/>
  </cols>
  <sheetData>
    <row r="1" spans="1:173" x14ac:dyDescent="0.25">
      <c r="A1" s="2" t="s">
        <v>53</v>
      </c>
      <c r="B1" s="5" t="s">
        <v>66</v>
      </c>
    </row>
    <row r="2" spans="1:173" ht="15.75" x14ac:dyDescent="0.25">
      <c r="A2" s="6" t="s">
        <v>49</v>
      </c>
      <c r="I2" s="1" t="str">
        <f>[1]GSVA_cur!$I$3</f>
        <v>As on 01.08.2024</v>
      </c>
    </row>
    <row r="3" spans="1:173" ht="15.75" x14ac:dyDescent="0.25">
      <c r="A3" s="6"/>
    </row>
    <row r="4" spans="1:173" ht="15.75" x14ac:dyDescent="0.25">
      <c r="A4" s="14"/>
      <c r="B4" s="15"/>
      <c r="C4" s="15"/>
      <c r="D4" s="15"/>
      <c r="E4" s="16"/>
      <c r="F4" s="16" t="s">
        <v>57</v>
      </c>
      <c r="G4" s="17"/>
      <c r="H4" s="17"/>
      <c r="I4" s="17"/>
      <c r="J4" s="17"/>
      <c r="K4" s="17"/>
      <c r="L4" s="17"/>
      <c r="M4" s="17"/>
      <c r="N4" s="17"/>
    </row>
    <row r="5" spans="1:173" ht="15.75" x14ac:dyDescent="0.25">
      <c r="A5" s="18" t="s">
        <v>0</v>
      </c>
      <c r="B5" s="19" t="s">
        <v>1</v>
      </c>
      <c r="C5" s="15" t="s">
        <v>21</v>
      </c>
      <c r="D5" s="15" t="s">
        <v>22</v>
      </c>
      <c r="E5" s="15" t="s">
        <v>23</v>
      </c>
      <c r="F5" s="15" t="s">
        <v>56</v>
      </c>
      <c r="G5" s="17" t="s">
        <v>65</v>
      </c>
      <c r="H5" s="17" t="s">
        <v>67</v>
      </c>
      <c r="I5" s="17" t="s">
        <v>68</v>
      </c>
      <c r="J5" s="17" t="s">
        <v>69</v>
      </c>
      <c r="K5" s="17" t="s">
        <v>70</v>
      </c>
      <c r="L5" s="17" t="s">
        <v>71</v>
      </c>
      <c r="M5" s="17" t="s">
        <v>72</v>
      </c>
      <c r="N5" s="17" t="s">
        <v>73</v>
      </c>
    </row>
    <row r="6" spans="1:173" s="9" customFormat="1" ht="15.75" x14ac:dyDescent="0.25">
      <c r="A6" s="20" t="s">
        <v>26</v>
      </c>
      <c r="B6" s="21" t="s">
        <v>2</v>
      </c>
      <c r="C6" s="22">
        <f>SUM(C7:C10)</f>
        <v>455505</v>
      </c>
      <c r="D6" s="22">
        <f t="shared" ref="D6:F6" si="0">SUM(D7:D10)</f>
        <v>472794</v>
      </c>
      <c r="E6" s="22">
        <f t="shared" si="0"/>
        <v>491472</v>
      </c>
      <c r="F6" s="22">
        <f t="shared" si="0"/>
        <v>538905</v>
      </c>
      <c r="G6" s="22">
        <f t="shared" ref="G6:L6" si="1">SUM(G7:G10)</f>
        <v>507157</v>
      </c>
      <c r="H6" s="22">
        <f t="shared" si="1"/>
        <v>433527</v>
      </c>
      <c r="I6" s="22">
        <f t="shared" si="1"/>
        <v>435963</v>
      </c>
      <c r="J6" s="22">
        <f t="shared" si="1"/>
        <v>535283</v>
      </c>
      <c r="K6" s="22">
        <f t="shared" si="1"/>
        <v>649736</v>
      </c>
      <c r="L6" s="22">
        <f t="shared" si="1"/>
        <v>623171</v>
      </c>
      <c r="M6" s="22">
        <f t="shared" ref="M6:N6" si="2">SUM(M7:M10)</f>
        <v>539177</v>
      </c>
      <c r="N6" s="22">
        <f t="shared" si="2"/>
        <v>418438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Q6" s="10"/>
    </row>
    <row r="7" spans="1:173" ht="15.75" x14ac:dyDescent="0.25">
      <c r="A7" s="24">
        <v>1.1000000000000001</v>
      </c>
      <c r="B7" s="25" t="s">
        <v>59</v>
      </c>
      <c r="C7" s="11">
        <v>255815</v>
      </c>
      <c r="D7" s="11">
        <v>281052</v>
      </c>
      <c r="E7" s="11">
        <v>295749</v>
      </c>
      <c r="F7" s="11">
        <v>303750</v>
      </c>
      <c r="G7" s="11">
        <v>267699</v>
      </c>
      <c r="H7" s="11">
        <v>190672</v>
      </c>
      <c r="I7" s="11">
        <v>194524</v>
      </c>
      <c r="J7" s="11">
        <v>195196</v>
      </c>
      <c r="K7" s="11">
        <v>193780</v>
      </c>
      <c r="L7" s="12">
        <v>205648</v>
      </c>
      <c r="M7" s="12">
        <v>216486</v>
      </c>
      <c r="N7" s="12">
        <v>191307</v>
      </c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1"/>
      <c r="FO7" s="1"/>
      <c r="FP7" s="1"/>
    </row>
    <row r="8" spans="1:173" ht="15.75" x14ac:dyDescent="0.25">
      <c r="A8" s="24">
        <v>1.2</v>
      </c>
      <c r="B8" s="25" t="s">
        <v>60</v>
      </c>
      <c r="C8" s="11">
        <v>29657</v>
      </c>
      <c r="D8" s="11">
        <v>23953</v>
      </c>
      <c r="E8" s="11">
        <v>31123</v>
      </c>
      <c r="F8" s="11">
        <v>34728</v>
      </c>
      <c r="G8" s="11">
        <v>36059</v>
      </c>
      <c r="H8" s="11">
        <v>42227</v>
      </c>
      <c r="I8" s="11">
        <v>38898</v>
      </c>
      <c r="J8" s="11">
        <v>48715</v>
      </c>
      <c r="K8" s="11">
        <v>52510</v>
      </c>
      <c r="L8" s="12">
        <v>45778</v>
      </c>
      <c r="M8" s="12">
        <v>47275</v>
      </c>
      <c r="N8" s="12">
        <v>48940</v>
      </c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1"/>
      <c r="FO8" s="1"/>
      <c r="FP8" s="1"/>
    </row>
    <row r="9" spans="1:173" ht="15.75" x14ac:dyDescent="0.25">
      <c r="A9" s="24">
        <v>1.3</v>
      </c>
      <c r="B9" s="25" t="s">
        <v>61</v>
      </c>
      <c r="C9" s="11">
        <v>165510</v>
      </c>
      <c r="D9" s="11">
        <v>163051</v>
      </c>
      <c r="E9" s="11">
        <v>160038</v>
      </c>
      <c r="F9" s="11">
        <v>194692</v>
      </c>
      <c r="G9" s="11">
        <v>197649</v>
      </c>
      <c r="H9" s="11">
        <v>194735</v>
      </c>
      <c r="I9" s="11">
        <v>196444</v>
      </c>
      <c r="J9" s="11">
        <v>284795</v>
      </c>
      <c r="K9" s="11">
        <v>396391</v>
      </c>
      <c r="L9" s="11">
        <v>364361</v>
      </c>
      <c r="M9" s="11">
        <v>268017</v>
      </c>
      <c r="N9" s="11">
        <v>170611</v>
      </c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1"/>
      <c r="FO9" s="1"/>
      <c r="FP9" s="1"/>
    </row>
    <row r="10" spans="1:173" ht="15.75" x14ac:dyDescent="0.25">
      <c r="A10" s="24">
        <v>1.4</v>
      </c>
      <c r="B10" s="25" t="s">
        <v>62</v>
      </c>
      <c r="C10" s="11">
        <v>4523</v>
      </c>
      <c r="D10" s="11">
        <v>4738</v>
      </c>
      <c r="E10" s="11">
        <v>4562</v>
      </c>
      <c r="F10" s="11">
        <v>5735</v>
      </c>
      <c r="G10" s="11">
        <v>5750</v>
      </c>
      <c r="H10" s="11">
        <v>5893</v>
      </c>
      <c r="I10" s="11">
        <v>6097</v>
      </c>
      <c r="J10" s="11">
        <v>6577</v>
      </c>
      <c r="K10" s="11">
        <v>7055</v>
      </c>
      <c r="L10" s="12">
        <v>7384</v>
      </c>
      <c r="M10" s="12">
        <v>7399</v>
      </c>
      <c r="N10" s="12">
        <v>7580</v>
      </c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1"/>
      <c r="FO10" s="1"/>
      <c r="FP10" s="1"/>
    </row>
    <row r="11" spans="1:173" ht="15.75" x14ac:dyDescent="0.25">
      <c r="A11" s="26" t="s">
        <v>31</v>
      </c>
      <c r="B11" s="25" t="s">
        <v>3</v>
      </c>
      <c r="C11" s="11">
        <v>23022</v>
      </c>
      <c r="D11" s="11">
        <v>32615</v>
      </c>
      <c r="E11" s="11">
        <v>37071</v>
      </c>
      <c r="F11" s="11">
        <v>35021</v>
      </c>
      <c r="G11" s="11">
        <v>43359</v>
      </c>
      <c r="H11" s="11">
        <v>60153</v>
      </c>
      <c r="I11" s="11">
        <v>53081</v>
      </c>
      <c r="J11" s="11">
        <v>46057</v>
      </c>
      <c r="K11" s="11">
        <v>43142</v>
      </c>
      <c r="L11" s="12">
        <v>22226</v>
      </c>
      <c r="M11" s="12">
        <v>29751</v>
      </c>
      <c r="N11" s="12">
        <v>46447</v>
      </c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1"/>
      <c r="FO11" s="1"/>
      <c r="FP11" s="1"/>
    </row>
    <row r="12" spans="1:173" s="10" customFormat="1" ht="15.75" x14ac:dyDescent="0.25">
      <c r="A12" s="27"/>
      <c r="B12" s="28" t="s">
        <v>28</v>
      </c>
      <c r="C12" s="23">
        <f>C6+C11</f>
        <v>478527</v>
      </c>
      <c r="D12" s="23">
        <f t="shared" ref="D12:F12" si="3">D6+D11</f>
        <v>505409</v>
      </c>
      <c r="E12" s="23">
        <f t="shared" si="3"/>
        <v>528543</v>
      </c>
      <c r="F12" s="23">
        <f t="shared" si="3"/>
        <v>573926</v>
      </c>
      <c r="G12" s="23">
        <f t="shared" ref="G12:L12" si="4">G6+G11</f>
        <v>550516</v>
      </c>
      <c r="H12" s="23">
        <f t="shared" si="4"/>
        <v>493680</v>
      </c>
      <c r="I12" s="23">
        <f t="shared" si="4"/>
        <v>489044</v>
      </c>
      <c r="J12" s="23">
        <f t="shared" si="4"/>
        <v>581340</v>
      </c>
      <c r="K12" s="23">
        <f t="shared" si="4"/>
        <v>692878</v>
      </c>
      <c r="L12" s="23">
        <f t="shared" si="4"/>
        <v>645397</v>
      </c>
      <c r="M12" s="23">
        <f t="shared" ref="M12" si="5">M6+M11</f>
        <v>568928</v>
      </c>
      <c r="N12" s="23">
        <f t="shared" ref="N12" si="6">N6+N11</f>
        <v>464885</v>
      </c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9"/>
      <c r="FO12" s="9"/>
      <c r="FP12" s="9"/>
    </row>
    <row r="13" spans="1:173" s="1" customFormat="1" ht="15.75" x14ac:dyDescent="0.25">
      <c r="A13" s="29" t="s">
        <v>32</v>
      </c>
      <c r="B13" s="30" t="s">
        <v>4</v>
      </c>
      <c r="C13" s="11">
        <v>12899.530699999999</v>
      </c>
      <c r="D13" s="11">
        <v>14037.130976095617</v>
      </c>
      <c r="E13" s="11">
        <v>18285</v>
      </c>
      <c r="F13" s="11">
        <v>64970.308957133457</v>
      </c>
      <c r="G13" s="11">
        <v>44271.377020009066</v>
      </c>
      <c r="H13" s="11">
        <v>49282.773307310286</v>
      </c>
      <c r="I13" s="11">
        <v>36892.31405338848</v>
      </c>
      <c r="J13" s="11">
        <v>48429.315405804708</v>
      </c>
      <c r="K13" s="11">
        <v>20976.957050743033</v>
      </c>
      <c r="L13" s="11">
        <v>19905.599750354741</v>
      </c>
      <c r="M13" s="11">
        <v>35745.839894553406</v>
      </c>
      <c r="N13" s="11">
        <v>33091.481380423305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Q13" s="2"/>
    </row>
    <row r="14" spans="1:173" ht="30" x14ac:dyDescent="0.25">
      <c r="A14" s="26" t="s">
        <v>33</v>
      </c>
      <c r="B14" s="25" t="s">
        <v>5</v>
      </c>
      <c r="C14" s="11">
        <v>69130.358000000007</v>
      </c>
      <c r="D14" s="11">
        <v>70428.388299999991</v>
      </c>
      <c r="E14" s="11">
        <v>78503.030499999993</v>
      </c>
      <c r="F14" s="11">
        <v>96225.887942861853</v>
      </c>
      <c r="G14" s="11">
        <v>107014.95226122753</v>
      </c>
      <c r="H14" s="11">
        <v>125081.10433139341</v>
      </c>
      <c r="I14" s="11">
        <v>139343.4841198973</v>
      </c>
      <c r="J14" s="11">
        <v>153448.91995935742</v>
      </c>
      <c r="K14" s="11">
        <v>168120.58003835168</v>
      </c>
      <c r="L14" s="11">
        <v>167071.24786862679</v>
      </c>
      <c r="M14" s="11">
        <v>189343.57268266362</v>
      </c>
      <c r="N14" s="11">
        <v>214245.139846473</v>
      </c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3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3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3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1"/>
      <c r="FO14" s="1"/>
      <c r="FP14" s="1"/>
    </row>
    <row r="15" spans="1:173" ht="15.75" x14ac:dyDescent="0.25">
      <c r="A15" s="26" t="s">
        <v>34</v>
      </c>
      <c r="B15" s="25" t="s">
        <v>6</v>
      </c>
      <c r="C15" s="11">
        <v>104528.6583</v>
      </c>
      <c r="D15" s="11">
        <v>100177</v>
      </c>
      <c r="E15" s="11">
        <v>110952.8720424694</v>
      </c>
      <c r="F15" s="11">
        <v>173701.65686386396</v>
      </c>
      <c r="G15" s="11">
        <v>144364.47799086515</v>
      </c>
      <c r="H15" s="11">
        <v>149873.46605076708</v>
      </c>
      <c r="I15" s="11">
        <v>172877.30625994282</v>
      </c>
      <c r="J15" s="11">
        <v>150235.93897768389</v>
      </c>
      <c r="K15" s="11">
        <v>165174.65263647796</v>
      </c>
      <c r="L15" s="11">
        <v>132083.42712161812</v>
      </c>
      <c r="M15" s="11">
        <v>148444.35600643809</v>
      </c>
      <c r="N15" s="11">
        <v>180995.43118304547</v>
      </c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3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3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3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1"/>
      <c r="FO15" s="1"/>
      <c r="FP15" s="1"/>
    </row>
    <row r="16" spans="1:173" s="10" customFormat="1" ht="15.75" x14ac:dyDescent="0.25">
      <c r="A16" s="27"/>
      <c r="B16" s="28" t="s">
        <v>29</v>
      </c>
      <c r="C16" s="23">
        <f>+C13+C14+C15</f>
        <v>186558.54700000002</v>
      </c>
      <c r="D16" s="23">
        <f t="shared" ref="D16:F16" si="7">+D13+D14+D15</f>
        <v>184642.51927609561</v>
      </c>
      <c r="E16" s="23">
        <f t="shared" si="7"/>
        <v>207740.90254246938</v>
      </c>
      <c r="F16" s="23">
        <f t="shared" si="7"/>
        <v>334897.85376385925</v>
      </c>
      <c r="G16" s="23">
        <f t="shared" ref="G16" si="8">+G13+G14+G15</f>
        <v>295650.80727210175</v>
      </c>
      <c r="H16" s="23">
        <f t="shared" ref="H16:K16" si="9">+H13+H14+H15</f>
        <v>324237.34368947078</v>
      </c>
      <c r="I16" s="23">
        <f t="shared" si="9"/>
        <v>349113.10443322861</v>
      </c>
      <c r="J16" s="23">
        <f t="shared" si="9"/>
        <v>352114.17434284603</v>
      </c>
      <c r="K16" s="23">
        <f t="shared" si="9"/>
        <v>354272.18972557265</v>
      </c>
      <c r="L16" s="23">
        <f t="shared" ref="L16:M16" si="10">+L13+L14+L15</f>
        <v>319060.27474059968</v>
      </c>
      <c r="M16" s="23">
        <f t="shared" si="10"/>
        <v>373533.76858365512</v>
      </c>
      <c r="N16" s="23">
        <f t="shared" ref="N16" si="11">+N13+N14+N15</f>
        <v>428332.0524099418</v>
      </c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7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7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7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9"/>
      <c r="FO16" s="9"/>
      <c r="FP16" s="9"/>
    </row>
    <row r="17" spans="1:173" s="9" customFormat="1" ht="15.75" x14ac:dyDescent="0.25">
      <c r="A17" s="20" t="s">
        <v>35</v>
      </c>
      <c r="B17" s="21" t="s">
        <v>7</v>
      </c>
      <c r="C17" s="22">
        <f>C18+C19</f>
        <v>59891.783800000005</v>
      </c>
      <c r="D17" s="22">
        <f t="shared" ref="D17:F17" si="12">D18+D19</f>
        <v>46755.271896697552</v>
      </c>
      <c r="E17" s="22">
        <f t="shared" si="12"/>
        <v>60541.512858713751</v>
      </c>
      <c r="F17" s="22">
        <f t="shared" si="12"/>
        <v>52921.09125818927</v>
      </c>
      <c r="G17" s="22">
        <f t="shared" ref="G17" si="13">G18+G19</f>
        <v>51685.4447016989</v>
      </c>
      <c r="H17" s="22">
        <f t="shared" ref="H17:K17" si="14">H18+H19</f>
        <v>71122.70690659112</v>
      </c>
      <c r="I17" s="22">
        <f t="shared" si="14"/>
        <v>67127.153323929087</v>
      </c>
      <c r="J17" s="22">
        <f t="shared" si="14"/>
        <v>69813.166494040532</v>
      </c>
      <c r="K17" s="22">
        <f t="shared" si="14"/>
        <v>75961.364066785944</v>
      </c>
      <c r="L17" s="22">
        <f t="shared" ref="L17:M17" si="15">L18+L19</f>
        <v>64551.902376673977</v>
      </c>
      <c r="M17" s="22">
        <f t="shared" si="15"/>
        <v>55145.415531473591</v>
      </c>
      <c r="N17" s="22">
        <f t="shared" ref="N17" si="16">N18+N19</f>
        <v>61180.597059117339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Q17" s="10"/>
    </row>
    <row r="18" spans="1:173" ht="15.75" x14ac:dyDescent="0.25">
      <c r="A18" s="24">
        <v>6.1</v>
      </c>
      <c r="B18" s="25" t="s">
        <v>8</v>
      </c>
      <c r="C18" s="11">
        <v>56920.547200000001</v>
      </c>
      <c r="D18" s="11">
        <v>44029.332447499735</v>
      </c>
      <c r="E18" s="11">
        <v>57865.400850564234</v>
      </c>
      <c r="F18" s="11">
        <v>49987.351068822347</v>
      </c>
      <c r="G18" s="11">
        <v>48633.611335793677</v>
      </c>
      <c r="H18" s="11">
        <v>67863.673777209377</v>
      </c>
      <c r="I18" s="11">
        <v>63931.012537955554</v>
      </c>
      <c r="J18" s="11">
        <v>66372.740088716047</v>
      </c>
      <c r="K18" s="11">
        <v>72338.449633233759</v>
      </c>
      <c r="L18" s="11">
        <v>63133.457084974289</v>
      </c>
      <c r="M18" s="11">
        <v>52928.131796236965</v>
      </c>
      <c r="N18" s="11">
        <v>57542.768643562798</v>
      </c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1"/>
      <c r="FO18" s="1"/>
      <c r="FP18" s="1"/>
    </row>
    <row r="19" spans="1:173" ht="15.75" x14ac:dyDescent="0.25">
      <c r="A19" s="24">
        <v>6.2</v>
      </c>
      <c r="B19" s="25" t="s">
        <v>9</v>
      </c>
      <c r="C19" s="11">
        <v>2971.2366000000002</v>
      </c>
      <c r="D19" s="11">
        <v>2725.9394491978146</v>
      </c>
      <c r="E19" s="11">
        <v>2676.1120081495192</v>
      </c>
      <c r="F19" s="11">
        <v>2933.7401893669203</v>
      </c>
      <c r="G19" s="11">
        <v>3051.8333659052205</v>
      </c>
      <c r="H19" s="11">
        <v>3259.0331293817412</v>
      </c>
      <c r="I19" s="11">
        <v>3196.1407859735309</v>
      </c>
      <c r="J19" s="11">
        <v>3440.4264053244779</v>
      </c>
      <c r="K19" s="11">
        <v>3622.9144335521887</v>
      </c>
      <c r="L19" s="11">
        <v>1418.4452916996881</v>
      </c>
      <c r="M19" s="11">
        <v>2217.2837352366269</v>
      </c>
      <c r="N19" s="11">
        <v>3637.8284155545371</v>
      </c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1"/>
      <c r="FO19" s="1"/>
      <c r="FP19" s="1"/>
    </row>
    <row r="20" spans="1:173" s="9" customFormat="1" ht="30" x14ac:dyDescent="0.25">
      <c r="A20" s="31" t="s">
        <v>36</v>
      </c>
      <c r="B20" s="32" t="s">
        <v>10</v>
      </c>
      <c r="C20" s="22">
        <f>SUM(C21:C27)</f>
        <v>23420.103800000001</v>
      </c>
      <c r="D20" s="22">
        <f t="shared" ref="D20:F20" si="17">SUM(D21:D27)</f>
        <v>25073.133930316159</v>
      </c>
      <c r="E20" s="22">
        <f t="shared" si="17"/>
        <v>29155.258837400477</v>
      </c>
      <c r="F20" s="22">
        <f t="shared" si="17"/>
        <v>31458.355923167001</v>
      </c>
      <c r="G20" s="22">
        <f t="shared" ref="G20:L20" si="18">SUM(G21:G27)</f>
        <v>36046.662545849511</v>
      </c>
      <c r="H20" s="22">
        <f t="shared" si="18"/>
        <v>36334.446379096444</v>
      </c>
      <c r="I20" s="22">
        <f t="shared" si="18"/>
        <v>37758.356401636032</v>
      </c>
      <c r="J20" s="22">
        <f t="shared" si="18"/>
        <v>41439.080262557844</v>
      </c>
      <c r="K20" s="22">
        <f t="shared" si="18"/>
        <v>43781.791775468693</v>
      </c>
      <c r="L20" s="22">
        <f t="shared" si="18"/>
        <v>39345.38458594837</v>
      </c>
      <c r="M20" s="22">
        <f t="shared" ref="M20" si="19">SUM(M21:M27)</f>
        <v>45648.587070161338</v>
      </c>
      <c r="N20" s="22">
        <f t="shared" ref="N20" si="20">SUM(N21:N27)</f>
        <v>52217.729799304478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Q20" s="10"/>
    </row>
    <row r="21" spans="1:173" ht="15.75" x14ac:dyDescent="0.25">
      <c r="A21" s="24">
        <v>7.1</v>
      </c>
      <c r="B21" s="25" t="s">
        <v>11</v>
      </c>
      <c r="C21" s="11">
        <v>30</v>
      </c>
      <c r="D21" s="11">
        <v>34</v>
      </c>
      <c r="E21" s="11">
        <v>43</v>
      </c>
      <c r="F21" s="11">
        <v>52</v>
      </c>
      <c r="G21" s="11">
        <v>59</v>
      </c>
      <c r="H21" s="11">
        <v>41</v>
      </c>
      <c r="I21" s="11">
        <v>74</v>
      </c>
      <c r="J21" s="11">
        <v>70</v>
      </c>
      <c r="K21" s="11">
        <v>154</v>
      </c>
      <c r="L21" s="11">
        <v>47</v>
      </c>
      <c r="M21" s="11">
        <v>75</v>
      </c>
      <c r="N21" s="11">
        <v>208</v>
      </c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1"/>
      <c r="FO21" s="1"/>
      <c r="FP21" s="1"/>
    </row>
    <row r="22" spans="1:173" ht="15.75" x14ac:dyDescent="0.25">
      <c r="A22" s="24">
        <v>7.2</v>
      </c>
      <c r="B22" s="25" t="s">
        <v>12</v>
      </c>
      <c r="C22" s="11">
        <v>12382.265100000001</v>
      </c>
      <c r="D22" s="11">
        <v>12375.181726790639</v>
      </c>
      <c r="E22" s="11">
        <v>14077.928690496885</v>
      </c>
      <c r="F22" s="11">
        <v>13788.057095417216</v>
      </c>
      <c r="G22" s="11">
        <v>15561.046827602273</v>
      </c>
      <c r="H22" s="11">
        <v>16412.825821620816</v>
      </c>
      <c r="I22" s="11">
        <v>17708.724814277328</v>
      </c>
      <c r="J22" s="11">
        <v>21641.518666631448</v>
      </c>
      <c r="K22" s="11">
        <v>21978.983390395868</v>
      </c>
      <c r="L22" s="11">
        <v>17839.101267963368</v>
      </c>
      <c r="M22" s="11">
        <v>21993.327471639033</v>
      </c>
      <c r="N22" s="11">
        <v>24313.519845696654</v>
      </c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1"/>
      <c r="FO22" s="1"/>
      <c r="FP22" s="1"/>
    </row>
    <row r="23" spans="1:173" ht="15.75" x14ac:dyDescent="0.25">
      <c r="A23" s="24">
        <v>7.3</v>
      </c>
      <c r="B23" s="25" t="s">
        <v>13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1"/>
      <c r="FO23" s="1"/>
      <c r="FP23" s="1"/>
    </row>
    <row r="24" spans="1:173" ht="15.75" x14ac:dyDescent="0.25">
      <c r="A24" s="24">
        <v>7.4</v>
      </c>
      <c r="B24" s="25" t="s">
        <v>14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6.6762975882001196</v>
      </c>
      <c r="K24" s="11">
        <v>6.4234136325591136</v>
      </c>
      <c r="L24" s="11">
        <v>2.5523908389022254</v>
      </c>
      <c r="M24" s="11">
        <v>44.151691540976692</v>
      </c>
      <c r="N24" s="11">
        <v>181.52151595744678</v>
      </c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1"/>
      <c r="FO24" s="1"/>
      <c r="FP24" s="1"/>
    </row>
    <row r="25" spans="1:173" ht="15.75" x14ac:dyDescent="0.25">
      <c r="A25" s="24">
        <v>7.5</v>
      </c>
      <c r="B25" s="25" t="s">
        <v>15</v>
      </c>
      <c r="C25" s="11">
        <v>77.838700000000003</v>
      </c>
      <c r="D25" s="11">
        <v>82.212398017637696</v>
      </c>
      <c r="E25" s="11">
        <v>86.312390895631751</v>
      </c>
      <c r="F25" s="11">
        <v>91.735226967007065</v>
      </c>
      <c r="G25" s="11">
        <v>98.555212926176864</v>
      </c>
      <c r="H25" s="11">
        <v>170.45798772563174</v>
      </c>
      <c r="I25" s="11">
        <v>215.01834365760945</v>
      </c>
      <c r="J25" s="11">
        <v>835.57537173609728</v>
      </c>
      <c r="K25" s="11">
        <v>618.8051745483715</v>
      </c>
      <c r="L25" s="11">
        <v>260.31311230779215</v>
      </c>
      <c r="M25" s="11">
        <v>1158.8894694652461</v>
      </c>
      <c r="N25" s="11">
        <v>2574.4615579575957</v>
      </c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1"/>
      <c r="FO25" s="1"/>
      <c r="FP25" s="1"/>
    </row>
    <row r="26" spans="1:173" ht="15.75" x14ac:dyDescent="0.25">
      <c r="A26" s="24">
        <v>7.6</v>
      </c>
      <c r="B26" s="25" t="s">
        <v>16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11.903010638297872</v>
      </c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1"/>
      <c r="FO26" s="1"/>
      <c r="FP26" s="1"/>
    </row>
    <row r="27" spans="1:173" ht="30" x14ac:dyDescent="0.25">
      <c r="A27" s="24">
        <v>7.7</v>
      </c>
      <c r="B27" s="25" t="s">
        <v>17</v>
      </c>
      <c r="C27" s="11">
        <v>10930</v>
      </c>
      <c r="D27" s="11">
        <v>12581.739805507883</v>
      </c>
      <c r="E27" s="11">
        <v>14948.017756007959</v>
      </c>
      <c r="F27" s="11">
        <v>17526.563600782778</v>
      </c>
      <c r="G27" s="11">
        <v>20328.060505321064</v>
      </c>
      <c r="H27" s="11">
        <v>19710.162569749995</v>
      </c>
      <c r="I27" s="11">
        <v>19760.613243701093</v>
      </c>
      <c r="J27" s="11">
        <v>18885.309926602098</v>
      </c>
      <c r="K27" s="11">
        <v>21023.579796891892</v>
      </c>
      <c r="L27" s="11">
        <v>21196.417814838311</v>
      </c>
      <c r="M27" s="11">
        <v>22377.218437516083</v>
      </c>
      <c r="N27" s="11">
        <v>24928.323869054482</v>
      </c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1"/>
      <c r="FO27" s="1"/>
      <c r="FP27" s="1"/>
    </row>
    <row r="28" spans="1:173" ht="15.75" x14ac:dyDescent="0.25">
      <c r="A28" s="26" t="s">
        <v>37</v>
      </c>
      <c r="B28" s="25" t="s">
        <v>18</v>
      </c>
      <c r="C28" s="11">
        <v>20884</v>
      </c>
      <c r="D28" s="11">
        <v>21639</v>
      </c>
      <c r="E28" s="11">
        <v>22758</v>
      </c>
      <c r="F28" s="11">
        <v>26099</v>
      </c>
      <c r="G28" s="11">
        <v>29350</v>
      </c>
      <c r="H28" s="11">
        <v>26502</v>
      </c>
      <c r="I28" s="11">
        <v>24411</v>
      </c>
      <c r="J28" s="11">
        <v>30663</v>
      </c>
      <c r="K28" s="11">
        <v>35294</v>
      </c>
      <c r="L28" s="11">
        <v>33187</v>
      </c>
      <c r="M28" s="11">
        <v>18509</v>
      </c>
      <c r="N28" s="11">
        <v>27413</v>
      </c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1"/>
      <c r="FO28" s="1"/>
      <c r="FP28" s="1"/>
    </row>
    <row r="29" spans="1:173" ht="30" x14ac:dyDescent="0.25">
      <c r="A29" s="26" t="s">
        <v>38</v>
      </c>
      <c r="B29" s="25" t="s">
        <v>19</v>
      </c>
      <c r="C29" s="11">
        <v>38261.463200439997</v>
      </c>
      <c r="D29" s="11">
        <v>39147.778872866817</v>
      </c>
      <c r="E29" s="11">
        <v>40330.546741983155</v>
      </c>
      <c r="F29" s="11">
        <v>37931.274640400385</v>
      </c>
      <c r="G29" s="11">
        <v>37019.723323532242</v>
      </c>
      <c r="H29" s="11">
        <v>38181.550703397865</v>
      </c>
      <c r="I29" s="11">
        <v>36262.053154482113</v>
      </c>
      <c r="J29" s="11">
        <v>34957.237482626108</v>
      </c>
      <c r="K29" s="11">
        <v>35488.857085123942</v>
      </c>
      <c r="L29" s="11">
        <v>33029.79321074779</v>
      </c>
      <c r="M29" s="11">
        <v>35241.398815834254</v>
      </c>
      <c r="N29" s="11">
        <v>37174.064184743023</v>
      </c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1"/>
      <c r="FO29" s="1"/>
      <c r="FP29" s="1"/>
    </row>
    <row r="30" spans="1:173" ht="15.75" x14ac:dyDescent="0.25">
      <c r="A30" s="26" t="s">
        <v>39</v>
      </c>
      <c r="B30" s="25" t="s">
        <v>54</v>
      </c>
      <c r="C30" s="11">
        <v>135418</v>
      </c>
      <c r="D30" s="11">
        <v>139106.78566780541</v>
      </c>
      <c r="E30" s="11">
        <v>157023.56916759981</v>
      </c>
      <c r="F30" s="11">
        <v>188651.77789510734</v>
      </c>
      <c r="G30" s="11">
        <v>194395.43676539726</v>
      </c>
      <c r="H30" s="11">
        <v>203956.16328534027</v>
      </c>
      <c r="I30" s="11">
        <v>226845.68070761775</v>
      </c>
      <c r="J30" s="11">
        <v>212447.61814814815</v>
      </c>
      <c r="K30" s="11">
        <v>283457.40825350035</v>
      </c>
      <c r="L30" s="11">
        <v>291956.72262762126</v>
      </c>
      <c r="M30" s="11">
        <v>312165.06726178923</v>
      </c>
      <c r="N30" s="11">
        <v>321710.54394912749</v>
      </c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1"/>
      <c r="FO30" s="1"/>
      <c r="FP30" s="1"/>
    </row>
    <row r="31" spans="1:173" ht="15.75" x14ac:dyDescent="0.25">
      <c r="A31" s="26" t="s">
        <v>40</v>
      </c>
      <c r="B31" s="25" t="s">
        <v>20</v>
      </c>
      <c r="C31" s="11">
        <v>142509.1519</v>
      </c>
      <c r="D31" s="11">
        <v>155061.89910288891</v>
      </c>
      <c r="E31" s="11">
        <v>161855.23228232237</v>
      </c>
      <c r="F31" s="11">
        <v>156999.72267943283</v>
      </c>
      <c r="G31" s="11">
        <v>181916.37643955345</v>
      </c>
      <c r="H31" s="11">
        <v>210902.09481852135</v>
      </c>
      <c r="I31" s="11">
        <v>251664.20859416563</v>
      </c>
      <c r="J31" s="11">
        <v>252350.85476662123</v>
      </c>
      <c r="K31" s="11">
        <v>265378.70607748366</v>
      </c>
      <c r="L31" s="11">
        <v>268585.2989931514</v>
      </c>
      <c r="M31" s="11">
        <v>313012.13489453582</v>
      </c>
      <c r="N31" s="11">
        <v>379108.28396678698</v>
      </c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1"/>
      <c r="FO31" s="1"/>
      <c r="FP31" s="1"/>
    </row>
    <row r="32" spans="1:173" s="10" customFormat="1" ht="15.75" x14ac:dyDescent="0.25">
      <c r="A32" s="27"/>
      <c r="B32" s="28" t="s">
        <v>30</v>
      </c>
      <c r="C32" s="23">
        <f>C17+C20+C28+C29+C30+C31</f>
        <v>420384.50270044</v>
      </c>
      <c r="D32" s="23">
        <f t="shared" ref="D32:F32" si="21">D17+D20+D28+D29+D30+D31</f>
        <v>426783.86947057489</v>
      </c>
      <c r="E32" s="23">
        <f t="shared" si="21"/>
        <v>471664.11988801952</v>
      </c>
      <c r="F32" s="23">
        <f t="shared" si="21"/>
        <v>494061.2223962968</v>
      </c>
      <c r="G32" s="23">
        <f t="shared" ref="G32" si="22">G17+G20+G28+G29+G30+G31</f>
        <v>530413.64377603133</v>
      </c>
      <c r="H32" s="23">
        <f t="shared" ref="H32:K32" si="23">H17+H20+H28+H29+H30+H31</f>
        <v>586998.96209294698</v>
      </c>
      <c r="I32" s="23">
        <f t="shared" si="23"/>
        <v>644068.45218183065</v>
      </c>
      <c r="J32" s="23">
        <f t="shared" si="23"/>
        <v>641670.95715399389</v>
      </c>
      <c r="K32" s="23">
        <f t="shared" si="23"/>
        <v>739362.1272583626</v>
      </c>
      <c r="L32" s="23">
        <f t="shared" ref="L32:M32" si="24">L17+L20+L28+L29+L30+L31</f>
        <v>730656.10179414274</v>
      </c>
      <c r="M32" s="23">
        <f t="shared" si="24"/>
        <v>779721.60357379424</v>
      </c>
      <c r="N32" s="23">
        <f t="shared" ref="N32" si="25">N17+N20+N28+N29+N30+N31</f>
        <v>878804.21895907936</v>
      </c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9"/>
      <c r="FO32" s="9"/>
      <c r="FP32" s="9"/>
    </row>
    <row r="33" spans="1:173" s="9" customFormat="1" ht="15.75" x14ac:dyDescent="0.25">
      <c r="A33" s="20" t="s">
        <v>27</v>
      </c>
      <c r="B33" s="33" t="s">
        <v>41</v>
      </c>
      <c r="C33" s="22">
        <f t="shared" ref="C33:G33" si="26">C6+C11+C13+C14+C15+C17+C20+C28+C29+C30+C31</f>
        <v>1085470.0497004401</v>
      </c>
      <c r="D33" s="22">
        <f t="shared" si="26"/>
        <v>1116835.3887466704</v>
      </c>
      <c r="E33" s="22">
        <f t="shared" si="26"/>
        <v>1207948.0224304888</v>
      </c>
      <c r="F33" s="22">
        <f t="shared" si="26"/>
        <v>1402885.0761601562</v>
      </c>
      <c r="G33" s="22">
        <f t="shared" si="26"/>
        <v>1376580.4510481332</v>
      </c>
      <c r="H33" s="22">
        <f t="shared" ref="H33:K33" si="27">H6+H11+H13+H14+H15+H17+H20+H28+H29+H30+H31</f>
        <v>1404916.3057824178</v>
      </c>
      <c r="I33" s="22">
        <f t="shared" si="27"/>
        <v>1482225.5566150593</v>
      </c>
      <c r="J33" s="22">
        <f t="shared" si="27"/>
        <v>1575125.1314968397</v>
      </c>
      <c r="K33" s="22">
        <f t="shared" si="27"/>
        <v>1786512.3169839352</v>
      </c>
      <c r="L33" s="22">
        <f t="shared" ref="L33:M33" si="28">L6+L11+L13+L14+L15+L17+L20+L28+L29+L30+L31</f>
        <v>1695113.3765347425</v>
      </c>
      <c r="M33" s="22">
        <f t="shared" si="28"/>
        <v>1722183.3721574494</v>
      </c>
      <c r="N33" s="22">
        <f t="shared" ref="N33" si="29">N6+N11+N13+N14+N15+N17+N20+N28+N29+N30+N31</f>
        <v>1772021.2713690212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Q33" s="10"/>
    </row>
    <row r="34" spans="1:173" ht="15.75" x14ac:dyDescent="0.25">
      <c r="A34" s="34" t="s">
        <v>43</v>
      </c>
      <c r="B34" s="35" t="s">
        <v>25</v>
      </c>
      <c r="C34" s="13">
        <v>41341</v>
      </c>
      <c r="D34" s="13">
        <v>40770.251376196458</v>
      </c>
      <c r="E34" s="13">
        <v>52365.563991595081</v>
      </c>
      <c r="F34" s="13">
        <v>61799.567179496415</v>
      </c>
      <c r="G34" s="13">
        <v>72957.82540887814</v>
      </c>
      <c r="H34" s="13">
        <v>99050.915146189916</v>
      </c>
      <c r="I34" s="13">
        <v>85991.483130563676</v>
      </c>
      <c r="J34" s="13">
        <v>101941.15672938223</v>
      </c>
      <c r="K34" s="13">
        <v>139589.85504837293</v>
      </c>
      <c r="L34" s="13">
        <v>172027.73724870232</v>
      </c>
      <c r="M34" s="13">
        <v>164187.26025376836</v>
      </c>
      <c r="N34" s="13">
        <v>133824.73757136008</v>
      </c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</row>
    <row r="35" spans="1:173" ht="15.75" x14ac:dyDescent="0.25">
      <c r="A35" s="34" t="s">
        <v>44</v>
      </c>
      <c r="B35" s="35" t="s">
        <v>24</v>
      </c>
      <c r="C35" s="13">
        <v>20542</v>
      </c>
      <c r="D35" s="13">
        <v>27681.010289990645</v>
      </c>
      <c r="E35" s="13">
        <v>26371.555555555558</v>
      </c>
      <c r="F35" s="13">
        <v>26420.544337137842</v>
      </c>
      <c r="G35" s="13">
        <v>25492.251595259801</v>
      </c>
      <c r="H35" s="13">
        <v>14701.508087014859</v>
      </c>
      <c r="I35" s="13">
        <v>10997.151482431633</v>
      </c>
      <c r="J35" s="13">
        <v>10228.632405564136</v>
      </c>
      <c r="K35" s="13">
        <v>12071.707012993664</v>
      </c>
      <c r="L35" s="13">
        <v>23687.590334893306</v>
      </c>
      <c r="M35" s="13">
        <v>27043.306784693083</v>
      </c>
      <c r="N35" s="13">
        <v>26758.842700766611</v>
      </c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</row>
    <row r="36" spans="1:173" s="10" customFormat="1" ht="15.75" x14ac:dyDescent="0.25">
      <c r="A36" s="36" t="s">
        <v>45</v>
      </c>
      <c r="B36" s="37" t="s">
        <v>55</v>
      </c>
      <c r="C36" s="23">
        <f>C33+C34-C35</f>
        <v>1106269.0497004401</v>
      </c>
      <c r="D36" s="23">
        <f t="shared" ref="D36:L36" si="30">D33+D34-D35</f>
        <v>1129924.6298328764</v>
      </c>
      <c r="E36" s="23">
        <f t="shared" si="30"/>
        <v>1233942.0308665284</v>
      </c>
      <c r="F36" s="23">
        <f t="shared" si="30"/>
        <v>1438264.0990025147</v>
      </c>
      <c r="G36" s="23">
        <f t="shared" si="30"/>
        <v>1424046.0248617514</v>
      </c>
      <c r="H36" s="23">
        <f t="shared" si="30"/>
        <v>1489265.712841593</v>
      </c>
      <c r="I36" s="23">
        <f t="shared" si="30"/>
        <v>1557219.8882631913</v>
      </c>
      <c r="J36" s="23">
        <f t="shared" si="30"/>
        <v>1666837.6558206577</v>
      </c>
      <c r="K36" s="23">
        <f t="shared" si="30"/>
        <v>1914030.4650193143</v>
      </c>
      <c r="L36" s="23">
        <f t="shared" si="30"/>
        <v>1843453.5234485515</v>
      </c>
      <c r="M36" s="23">
        <f t="shared" ref="M36" si="31">M33+M34-M35</f>
        <v>1859327.3256265246</v>
      </c>
      <c r="N36" s="23">
        <f t="shared" ref="N36" si="32">N33+N34-N35</f>
        <v>1879087.1662396146</v>
      </c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</row>
    <row r="37" spans="1:173" s="10" customFormat="1" ht="15.75" x14ac:dyDescent="0.25">
      <c r="A37" s="36" t="s">
        <v>46</v>
      </c>
      <c r="B37" s="37" t="s">
        <v>42</v>
      </c>
      <c r="C37" s="23">
        <f>GSVA_cur!C37</f>
        <v>13910</v>
      </c>
      <c r="D37" s="23">
        <f>GSVA_cur!D37</f>
        <v>14060</v>
      </c>
      <c r="E37" s="23">
        <f>GSVA_cur!E37</f>
        <v>14210</v>
      </c>
      <c r="F37" s="23">
        <f>GSVA_cur!F37</f>
        <v>14370</v>
      </c>
      <c r="G37" s="23">
        <f>GSVA_cur!G37</f>
        <v>14520</v>
      </c>
      <c r="H37" s="23">
        <f>GSVA_cur!H37</f>
        <v>14670</v>
      </c>
      <c r="I37" s="23">
        <f>GSVA_cur!I37</f>
        <v>14810</v>
      </c>
      <c r="J37" s="23">
        <f>GSVA_cur!J37</f>
        <v>14960</v>
      </c>
      <c r="K37" s="23">
        <f>GSVA_cur!K37</f>
        <v>15110</v>
      </c>
      <c r="L37" s="23">
        <f>GSVA_cur!L37</f>
        <v>15260</v>
      </c>
      <c r="M37" s="23">
        <f>GSVA_cur!M37</f>
        <v>15400</v>
      </c>
      <c r="N37" s="23">
        <f>GSVA_cur!N37</f>
        <v>15550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</row>
    <row r="38" spans="1:173" s="10" customFormat="1" ht="15.75" x14ac:dyDescent="0.25">
      <c r="A38" s="36" t="s">
        <v>47</v>
      </c>
      <c r="B38" s="37" t="s">
        <v>58</v>
      </c>
      <c r="C38" s="23">
        <f>C36/C37*1000</f>
        <v>79530.485240865572</v>
      </c>
      <c r="D38" s="23">
        <f t="shared" ref="D38:L38" si="33">D36/D37*1000</f>
        <v>80364.482918412265</v>
      </c>
      <c r="E38" s="23">
        <f t="shared" si="33"/>
        <v>86836.173882232833</v>
      </c>
      <c r="F38" s="23">
        <f t="shared" si="33"/>
        <v>100087.96791945127</v>
      </c>
      <c r="G38" s="23">
        <f t="shared" si="33"/>
        <v>98074.795100671574</v>
      </c>
      <c r="H38" s="23">
        <f t="shared" si="33"/>
        <v>101517.7718365094</v>
      </c>
      <c r="I38" s="23">
        <f t="shared" si="33"/>
        <v>105146.51507516485</v>
      </c>
      <c r="J38" s="23">
        <f t="shared" si="33"/>
        <v>111419.62939977658</v>
      </c>
      <c r="K38" s="23">
        <f t="shared" si="33"/>
        <v>126673.09497149666</v>
      </c>
      <c r="L38" s="23">
        <f t="shared" si="33"/>
        <v>120802.98318797848</v>
      </c>
      <c r="M38" s="23">
        <f t="shared" ref="M38" si="34">M36/M37*1000</f>
        <v>120735.54062509901</v>
      </c>
      <c r="N38" s="23">
        <f t="shared" ref="N38" si="35">N36/N37*1000</f>
        <v>120841.61840769225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BI38" s="8"/>
      <c r="BJ38" s="8"/>
      <c r="BK38" s="8"/>
      <c r="BL38" s="8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</row>
    <row r="39" spans="1:173" x14ac:dyDescent="0.25">
      <c r="A39" s="2" t="s">
        <v>74</v>
      </c>
      <c r="C39" s="4"/>
      <c r="D39" s="4"/>
      <c r="E39" s="4"/>
      <c r="F39" s="4"/>
      <c r="G39" s="3"/>
      <c r="H39" s="3"/>
      <c r="I39" s="3"/>
      <c r="J39" s="3"/>
      <c r="K39" s="3"/>
      <c r="L39" s="3"/>
      <c r="M39" s="3"/>
      <c r="N39" s="3"/>
    </row>
  </sheetData>
  <sheetProtection formatColumns="0" formatRows="0"/>
  <pageMargins left="0.70866141732283505" right="0.70866141732283505" top="0.74803149606299202" bottom="0.74803149606299202" header="0.31496062992126" footer="0.31496062992126"/>
  <pageSetup paperSize="9" scale="10" orientation="landscape" horizontalDpi="4294967295" verticalDpi="4294967295" r:id="rId1"/>
  <colBreaks count="6" manualBreakCount="6">
    <brk id="20" max="1048575" man="1"/>
    <brk id="36" max="1048575" man="1"/>
    <brk id="100" max="95" man="1"/>
    <brk id="136" max="1048575" man="1"/>
    <brk id="160" max="1048575" man="1"/>
    <brk id="168" max="9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U39"/>
  <sheetViews>
    <sheetView zoomScale="80" zoomScaleNormal="80" zoomScaleSheetLayoutView="100" workbookViewId="0">
      <pane xSplit="2" ySplit="5" topLeftCell="C27" activePane="bottomRight" state="frozen"/>
      <selection activeCell="AF12" sqref="AF12"/>
      <selection pane="topRight" activeCell="AF12" sqref="AF12"/>
      <selection pane="bottomLeft" activeCell="AF12" sqref="AF12"/>
      <selection pane="bottomRight" activeCell="AF12" sqref="AF12"/>
    </sheetView>
  </sheetViews>
  <sheetFormatPr defaultColWidth="8.85546875" defaultRowHeight="15" x14ac:dyDescent="0.25"/>
  <cols>
    <col min="1" max="1" width="11" style="2" customWidth="1"/>
    <col min="2" max="2" width="37.28515625" style="2" customWidth="1"/>
    <col min="3" max="6" width="11.28515625" style="2" customWidth="1"/>
    <col min="7" max="14" width="11.85546875" style="1" customWidth="1"/>
    <col min="15" max="40" width="9.140625" style="2" customWidth="1"/>
    <col min="41" max="41" width="12.42578125" style="2" customWidth="1"/>
    <col min="42" max="63" width="9.140625" style="2" customWidth="1"/>
    <col min="64" max="64" width="12.140625" style="2" customWidth="1"/>
    <col min="65" max="68" width="9.140625" style="2" customWidth="1"/>
    <col min="69" max="73" width="9.140625" style="2" hidden="1" customWidth="1"/>
    <col min="74" max="74" width="9.140625" style="2" customWidth="1"/>
    <col min="75" max="79" width="9.140625" style="2" hidden="1" customWidth="1"/>
    <col min="80" max="80" width="9.140625" style="2" customWidth="1"/>
    <col min="81" max="85" width="9.140625" style="2" hidden="1" customWidth="1"/>
    <col min="86" max="86" width="9.140625" style="2" customWidth="1"/>
    <col min="87" max="91" width="9.140625" style="2" hidden="1" customWidth="1"/>
    <col min="92" max="92" width="9.140625" style="2" customWidth="1"/>
    <col min="93" max="97" width="9.140625" style="2" hidden="1" customWidth="1"/>
    <col min="98" max="98" width="9.140625" style="1" customWidth="1"/>
    <col min="99" max="103" width="9.140625" style="1" hidden="1" customWidth="1"/>
    <col min="104" max="104" width="9.140625" style="1" customWidth="1"/>
    <col min="105" max="109" width="9.140625" style="1" hidden="1" customWidth="1"/>
    <col min="110" max="110" width="9.140625" style="1" customWidth="1"/>
    <col min="111" max="115" width="9.140625" style="1" hidden="1" customWidth="1"/>
    <col min="116" max="116" width="9.140625" style="1" customWidth="1"/>
    <col min="117" max="146" width="9.140625" style="2" customWidth="1"/>
    <col min="147" max="147" width="9.140625" style="2" hidden="1" customWidth="1"/>
    <col min="148" max="155" width="9.140625" style="2" customWidth="1"/>
    <col min="156" max="156" width="9.140625" style="2" hidden="1" customWidth="1"/>
    <col min="157" max="161" width="9.140625" style="2" customWidth="1"/>
    <col min="162" max="162" width="9.140625" style="2" hidden="1" customWidth="1"/>
    <col min="163" max="172" width="9.140625" style="2" customWidth="1"/>
    <col min="173" max="176" width="8.85546875" style="2"/>
    <col min="177" max="177" width="12.7109375" style="2" bestFit="1" customWidth="1"/>
    <col min="178" max="16384" width="8.85546875" style="2"/>
  </cols>
  <sheetData>
    <row r="1" spans="1:177" x14ac:dyDescent="0.25">
      <c r="A1" s="2" t="s">
        <v>53</v>
      </c>
      <c r="B1" s="5" t="s">
        <v>66</v>
      </c>
    </row>
    <row r="2" spans="1:177" ht="15.75" x14ac:dyDescent="0.25">
      <c r="A2" s="6" t="s">
        <v>50</v>
      </c>
      <c r="I2" s="1" t="str">
        <f>[1]GSVA_cur!$I$3</f>
        <v>As on 01.08.2024</v>
      </c>
    </row>
    <row r="3" spans="1:177" ht="15.75" x14ac:dyDescent="0.25">
      <c r="A3" s="6"/>
    </row>
    <row r="4" spans="1:177" ht="15.75" x14ac:dyDescent="0.25">
      <c r="A4" s="14"/>
      <c r="B4" s="15"/>
      <c r="C4" s="15"/>
      <c r="D4" s="15"/>
      <c r="E4" s="16"/>
      <c r="F4" s="16" t="s">
        <v>57</v>
      </c>
      <c r="G4" s="17"/>
      <c r="H4" s="17"/>
      <c r="I4" s="17"/>
      <c r="J4" s="17"/>
      <c r="K4" s="17"/>
      <c r="L4" s="17"/>
      <c r="M4" s="17"/>
      <c r="N4" s="17"/>
    </row>
    <row r="5" spans="1:177" ht="15.75" x14ac:dyDescent="0.25">
      <c r="A5" s="18" t="s">
        <v>0</v>
      </c>
      <c r="B5" s="19" t="s">
        <v>1</v>
      </c>
      <c r="C5" s="15" t="s">
        <v>21</v>
      </c>
      <c r="D5" s="15" t="s">
        <v>22</v>
      </c>
      <c r="E5" s="15" t="s">
        <v>23</v>
      </c>
      <c r="F5" s="15" t="s">
        <v>56</v>
      </c>
      <c r="G5" s="17" t="s">
        <v>65</v>
      </c>
      <c r="H5" s="17" t="s">
        <v>67</v>
      </c>
      <c r="I5" s="17" t="s">
        <v>68</v>
      </c>
      <c r="J5" s="17" t="s">
        <v>69</v>
      </c>
      <c r="K5" s="17" t="s">
        <v>70</v>
      </c>
      <c r="L5" s="17" t="s">
        <v>71</v>
      </c>
      <c r="M5" s="17" t="s">
        <v>72</v>
      </c>
      <c r="N5" s="17" t="s">
        <v>73</v>
      </c>
    </row>
    <row r="6" spans="1:177" s="9" customFormat="1" ht="15.75" x14ac:dyDescent="0.25">
      <c r="A6" s="20" t="s">
        <v>26</v>
      </c>
      <c r="B6" s="21" t="s">
        <v>2</v>
      </c>
      <c r="C6" s="22">
        <f>SUM(C7:C10)</f>
        <v>445482</v>
      </c>
      <c r="D6" s="22">
        <f t="shared" ref="D6:F6" si="0">SUM(D7:D10)</f>
        <v>533830</v>
      </c>
      <c r="E6" s="22">
        <f t="shared" si="0"/>
        <v>589872</v>
      </c>
      <c r="F6" s="22">
        <f t="shared" si="0"/>
        <v>713022</v>
      </c>
      <c r="G6" s="22">
        <f t="shared" ref="G6:L6" si="1">SUM(G7:G10)</f>
        <v>732281</v>
      </c>
      <c r="H6" s="22">
        <f t="shared" si="1"/>
        <v>679744</v>
      </c>
      <c r="I6" s="22">
        <f t="shared" si="1"/>
        <v>710002</v>
      </c>
      <c r="J6" s="22">
        <f t="shared" si="1"/>
        <v>898061</v>
      </c>
      <c r="K6" s="22">
        <f t="shared" si="1"/>
        <v>1126537</v>
      </c>
      <c r="L6" s="22">
        <f t="shared" si="1"/>
        <v>1111337</v>
      </c>
      <c r="M6" s="22">
        <f t="shared" ref="M6:N6" si="2">SUM(M7:M10)</f>
        <v>1004986</v>
      </c>
      <c r="N6" s="22">
        <f t="shared" si="2"/>
        <v>855616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U6" s="10"/>
    </row>
    <row r="7" spans="1:177" ht="15.75" x14ac:dyDescent="0.25">
      <c r="A7" s="24">
        <v>1.1000000000000001</v>
      </c>
      <c r="B7" s="25" t="s">
        <v>59</v>
      </c>
      <c r="C7" s="11">
        <v>248503</v>
      </c>
      <c r="D7" s="11">
        <v>323467</v>
      </c>
      <c r="E7" s="11">
        <v>349829</v>
      </c>
      <c r="F7" s="11">
        <v>395509</v>
      </c>
      <c r="G7" s="11">
        <v>351309</v>
      </c>
      <c r="H7" s="11">
        <v>274703</v>
      </c>
      <c r="I7" s="11">
        <v>294708</v>
      </c>
      <c r="J7" s="11">
        <v>300113</v>
      </c>
      <c r="K7" s="11">
        <v>319568</v>
      </c>
      <c r="L7" s="12">
        <v>339885</v>
      </c>
      <c r="M7" s="12">
        <v>367707</v>
      </c>
      <c r="N7" s="12">
        <v>378351</v>
      </c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1"/>
      <c r="FS7" s="1"/>
      <c r="FT7" s="1"/>
    </row>
    <row r="8" spans="1:177" ht="15.75" x14ac:dyDescent="0.25">
      <c r="A8" s="24">
        <v>1.2</v>
      </c>
      <c r="B8" s="25" t="s">
        <v>60</v>
      </c>
      <c r="C8" s="11">
        <v>29010</v>
      </c>
      <c r="D8" s="11">
        <v>23600</v>
      </c>
      <c r="E8" s="11">
        <v>33212</v>
      </c>
      <c r="F8" s="11">
        <v>37557</v>
      </c>
      <c r="G8" s="11">
        <v>46709</v>
      </c>
      <c r="H8" s="11">
        <v>54769</v>
      </c>
      <c r="I8" s="11">
        <v>62268</v>
      </c>
      <c r="J8" s="11">
        <v>81951</v>
      </c>
      <c r="K8" s="11">
        <v>88285</v>
      </c>
      <c r="L8" s="12">
        <v>99316</v>
      </c>
      <c r="M8" s="12">
        <v>115376</v>
      </c>
      <c r="N8" s="12">
        <v>123829</v>
      </c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1"/>
      <c r="FS8" s="1"/>
      <c r="FT8" s="1"/>
    </row>
    <row r="9" spans="1:177" ht="15.75" x14ac:dyDescent="0.25">
      <c r="A9" s="24">
        <v>1.3</v>
      </c>
      <c r="B9" s="25" t="s">
        <v>61</v>
      </c>
      <c r="C9" s="11">
        <v>163977</v>
      </c>
      <c r="D9" s="11">
        <v>181956</v>
      </c>
      <c r="E9" s="11">
        <v>201878</v>
      </c>
      <c r="F9" s="11">
        <v>272536</v>
      </c>
      <c r="G9" s="11">
        <v>324843</v>
      </c>
      <c r="H9" s="11">
        <v>339643</v>
      </c>
      <c r="I9" s="11">
        <v>341523</v>
      </c>
      <c r="J9" s="11">
        <v>503124</v>
      </c>
      <c r="K9" s="11">
        <v>704647</v>
      </c>
      <c r="L9" s="12">
        <v>657029</v>
      </c>
      <c r="M9" s="12">
        <v>504807</v>
      </c>
      <c r="N9" s="12">
        <v>335904</v>
      </c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1"/>
      <c r="FS9" s="1"/>
      <c r="FT9" s="1"/>
    </row>
    <row r="10" spans="1:177" ht="15.75" x14ac:dyDescent="0.25">
      <c r="A10" s="24">
        <v>1.4</v>
      </c>
      <c r="B10" s="25" t="s">
        <v>62</v>
      </c>
      <c r="C10" s="11">
        <v>3992</v>
      </c>
      <c r="D10" s="11">
        <v>4807</v>
      </c>
      <c r="E10" s="11">
        <v>4953</v>
      </c>
      <c r="F10" s="11">
        <v>7420</v>
      </c>
      <c r="G10" s="11">
        <v>9420</v>
      </c>
      <c r="H10" s="11">
        <v>10629</v>
      </c>
      <c r="I10" s="11">
        <v>11503</v>
      </c>
      <c r="J10" s="11">
        <v>12873</v>
      </c>
      <c r="K10" s="11">
        <v>14037</v>
      </c>
      <c r="L10" s="12">
        <v>15107</v>
      </c>
      <c r="M10" s="12">
        <v>17096</v>
      </c>
      <c r="N10" s="12">
        <v>17532</v>
      </c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1"/>
      <c r="FS10" s="1"/>
      <c r="FT10" s="1"/>
    </row>
    <row r="11" spans="1:177" ht="15.75" x14ac:dyDescent="0.25">
      <c r="A11" s="26" t="s">
        <v>31</v>
      </c>
      <c r="B11" s="25" t="s">
        <v>3</v>
      </c>
      <c r="C11" s="11">
        <v>20225</v>
      </c>
      <c r="D11" s="11">
        <v>30724</v>
      </c>
      <c r="E11" s="11">
        <v>37350</v>
      </c>
      <c r="F11" s="11">
        <v>31373</v>
      </c>
      <c r="G11" s="11">
        <v>29260</v>
      </c>
      <c r="H11" s="11">
        <v>42165</v>
      </c>
      <c r="I11" s="11">
        <v>38792</v>
      </c>
      <c r="J11" s="11">
        <v>40738</v>
      </c>
      <c r="K11" s="11">
        <v>39345</v>
      </c>
      <c r="L11" s="12">
        <v>24745</v>
      </c>
      <c r="M11" s="12">
        <v>45026</v>
      </c>
      <c r="N11" s="12">
        <v>80793</v>
      </c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1"/>
      <c r="FS11" s="1"/>
      <c r="FT11" s="1"/>
    </row>
    <row r="12" spans="1:177" s="10" customFormat="1" ht="15.75" x14ac:dyDescent="0.25">
      <c r="A12" s="27"/>
      <c r="B12" s="28" t="s">
        <v>28</v>
      </c>
      <c r="C12" s="23">
        <f>C6+C11</f>
        <v>465707</v>
      </c>
      <c r="D12" s="23">
        <f t="shared" ref="D12:F12" si="3">D6+D11</f>
        <v>564554</v>
      </c>
      <c r="E12" s="23">
        <f t="shared" si="3"/>
        <v>627222</v>
      </c>
      <c r="F12" s="23">
        <f t="shared" si="3"/>
        <v>744395</v>
      </c>
      <c r="G12" s="23">
        <f t="shared" ref="G12:L12" si="4">G6+G11</f>
        <v>761541</v>
      </c>
      <c r="H12" s="23">
        <f t="shared" si="4"/>
        <v>721909</v>
      </c>
      <c r="I12" s="23">
        <f t="shared" si="4"/>
        <v>748794</v>
      </c>
      <c r="J12" s="23">
        <f t="shared" si="4"/>
        <v>938799</v>
      </c>
      <c r="K12" s="23">
        <f t="shared" si="4"/>
        <v>1165882</v>
      </c>
      <c r="L12" s="23">
        <f t="shared" si="4"/>
        <v>1136082</v>
      </c>
      <c r="M12" s="23">
        <f t="shared" ref="M12" si="5">M6+M11</f>
        <v>1050012</v>
      </c>
      <c r="N12" s="23">
        <f t="shared" ref="N12" si="6">N6+N11</f>
        <v>936409</v>
      </c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9"/>
      <c r="FS12" s="9"/>
      <c r="FT12" s="9"/>
    </row>
    <row r="13" spans="1:177" s="1" customFormat="1" ht="15.75" x14ac:dyDescent="0.25">
      <c r="A13" s="29" t="s">
        <v>32</v>
      </c>
      <c r="B13" s="30" t="s">
        <v>4</v>
      </c>
      <c r="C13" s="11">
        <v>9933.5306999999993</v>
      </c>
      <c r="D13" s="11">
        <v>11990.431499999999</v>
      </c>
      <c r="E13" s="11">
        <v>16311.920399999999</v>
      </c>
      <c r="F13" s="11">
        <v>65512.072</v>
      </c>
      <c r="G13" s="11">
        <v>38601.095999999998</v>
      </c>
      <c r="H13" s="11">
        <v>47463.873800000001</v>
      </c>
      <c r="I13" s="11">
        <v>37062.101000000002</v>
      </c>
      <c r="J13" s="11">
        <v>31841.762999999999</v>
      </c>
      <c r="K13" s="11">
        <v>20980.92</v>
      </c>
      <c r="L13" s="11">
        <v>18663.481666909705</v>
      </c>
      <c r="M13" s="11">
        <v>39643.836711020136</v>
      </c>
      <c r="N13" s="11">
        <v>37574.625697005264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U13" s="2"/>
    </row>
    <row r="14" spans="1:177" ht="30" x14ac:dyDescent="0.25">
      <c r="A14" s="26" t="s">
        <v>33</v>
      </c>
      <c r="B14" s="25" t="s">
        <v>5</v>
      </c>
      <c r="C14" s="11">
        <v>50725.001385409996</v>
      </c>
      <c r="D14" s="11">
        <v>57829.875229483994</v>
      </c>
      <c r="E14" s="11">
        <v>60089.402163555002</v>
      </c>
      <c r="F14" s="11">
        <v>72753.36043843301</v>
      </c>
      <c r="G14" s="11">
        <v>86654.190147151996</v>
      </c>
      <c r="H14" s="11">
        <v>102535.00088932499</v>
      </c>
      <c r="I14" s="11">
        <v>140958.601272</v>
      </c>
      <c r="J14" s="11">
        <v>160013.37981164304</v>
      </c>
      <c r="K14" s="11">
        <v>192245.69887487998</v>
      </c>
      <c r="L14" s="11">
        <v>212291.89514489187</v>
      </c>
      <c r="M14" s="11">
        <v>260090.20789047494</v>
      </c>
      <c r="N14" s="11">
        <v>319430.31676897872</v>
      </c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3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3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3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1"/>
      <c r="FS14" s="1"/>
      <c r="FT14" s="1"/>
    </row>
    <row r="15" spans="1:177" ht="15.75" x14ac:dyDescent="0.25">
      <c r="A15" s="26" t="s">
        <v>34</v>
      </c>
      <c r="B15" s="25" t="s">
        <v>6</v>
      </c>
      <c r="C15" s="11">
        <v>99594.658299999996</v>
      </c>
      <c r="D15" s="11">
        <v>102130.3306</v>
      </c>
      <c r="E15" s="11">
        <v>117024.2812</v>
      </c>
      <c r="F15" s="11">
        <v>189057.4136</v>
      </c>
      <c r="G15" s="11">
        <v>156768.66459999999</v>
      </c>
      <c r="H15" s="11">
        <v>173163.99768022122</v>
      </c>
      <c r="I15" s="11">
        <v>209538.40058390339</v>
      </c>
      <c r="J15" s="11">
        <v>168789.54723769255</v>
      </c>
      <c r="K15" s="11">
        <v>175754.4801743204</v>
      </c>
      <c r="L15" s="11">
        <v>167047.00928733693</v>
      </c>
      <c r="M15" s="11">
        <v>216019.32772933424</v>
      </c>
      <c r="N15" s="11">
        <v>284941.86663070973</v>
      </c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3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3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3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1"/>
      <c r="FS15" s="1"/>
      <c r="FT15" s="1"/>
    </row>
    <row r="16" spans="1:177" s="10" customFormat="1" ht="15.75" x14ac:dyDescent="0.25">
      <c r="A16" s="27"/>
      <c r="B16" s="28" t="s">
        <v>29</v>
      </c>
      <c r="C16" s="23">
        <f>+C13+C14+C15</f>
        <v>160253.19038540998</v>
      </c>
      <c r="D16" s="23">
        <f t="shared" ref="D16:F16" si="7">+D13+D14+D15</f>
        <v>171950.63732948399</v>
      </c>
      <c r="E16" s="23">
        <f t="shared" si="7"/>
        <v>193425.603763555</v>
      </c>
      <c r="F16" s="23">
        <f t="shared" si="7"/>
        <v>327322.84603843302</v>
      </c>
      <c r="G16" s="23">
        <f t="shared" ref="G16" si="8">+G13+G14+G15</f>
        <v>282023.95074715198</v>
      </c>
      <c r="H16" s="23">
        <f t="shared" ref="H16:K16" si="9">+H13+H14+H15</f>
        <v>323162.87236954621</v>
      </c>
      <c r="I16" s="23">
        <f t="shared" si="9"/>
        <v>387559.10285590339</v>
      </c>
      <c r="J16" s="23">
        <f t="shared" si="9"/>
        <v>360644.69004933559</v>
      </c>
      <c r="K16" s="23">
        <f t="shared" si="9"/>
        <v>388981.09904920036</v>
      </c>
      <c r="L16" s="23">
        <f t="shared" ref="L16:M16" si="10">+L13+L14+L15</f>
        <v>398002.38609913853</v>
      </c>
      <c r="M16" s="23">
        <f t="shared" si="10"/>
        <v>515753.37233082933</v>
      </c>
      <c r="N16" s="23">
        <f t="shared" ref="N16" si="11">+N13+N14+N15</f>
        <v>641946.80909669376</v>
      </c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7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7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7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9"/>
      <c r="FS16" s="9"/>
      <c r="FT16" s="9"/>
    </row>
    <row r="17" spans="1:177" s="9" customFormat="1" ht="15.75" x14ac:dyDescent="0.25">
      <c r="A17" s="20" t="s">
        <v>35</v>
      </c>
      <c r="B17" s="21" t="s">
        <v>7</v>
      </c>
      <c r="C17" s="22">
        <f>C18+C19</f>
        <v>57658.783800000005</v>
      </c>
      <c r="D17" s="22">
        <f t="shared" ref="D17:F17" si="12">D18+D19</f>
        <v>48611.358394115989</v>
      </c>
      <c r="E17" s="22">
        <f t="shared" si="12"/>
        <v>67602.349234881185</v>
      </c>
      <c r="F17" s="22">
        <f t="shared" si="12"/>
        <v>64302.067089363409</v>
      </c>
      <c r="G17" s="22">
        <f t="shared" ref="G17" si="13">G18+G19</f>
        <v>66111.122803126476</v>
      </c>
      <c r="H17" s="22">
        <f t="shared" ref="H17:K17" si="14">H18+H19</f>
        <v>93947.56385629029</v>
      </c>
      <c r="I17" s="22">
        <f t="shared" si="14"/>
        <v>99850.11460194239</v>
      </c>
      <c r="J17" s="22">
        <f t="shared" si="14"/>
        <v>113736.2518375443</v>
      </c>
      <c r="K17" s="22">
        <f t="shared" si="14"/>
        <v>123923.5768148296</v>
      </c>
      <c r="L17" s="22">
        <f t="shared" ref="L17:M17" si="15">L18+L19</f>
        <v>107802.7678965388</v>
      </c>
      <c r="M17" s="22">
        <f t="shared" si="15"/>
        <v>94219.908224897023</v>
      </c>
      <c r="N17" s="22">
        <f t="shared" ref="N17" si="16">N18+N19</f>
        <v>107468.12140532499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U17" s="10"/>
    </row>
    <row r="18" spans="1:177" ht="15.75" x14ac:dyDescent="0.25">
      <c r="A18" s="24">
        <v>6.1</v>
      </c>
      <c r="B18" s="25" t="s">
        <v>8</v>
      </c>
      <c r="C18" s="11">
        <v>54798.547200000001</v>
      </c>
      <c r="D18" s="11">
        <v>45746.726999999999</v>
      </c>
      <c r="E18" s="11">
        <v>65165.612399999998</v>
      </c>
      <c r="F18" s="11">
        <v>61485.013599999998</v>
      </c>
      <c r="G18" s="11">
        <v>63102.113599999997</v>
      </c>
      <c r="H18" s="11">
        <v>90716.4424</v>
      </c>
      <c r="I18" s="11">
        <v>96279.177517036907</v>
      </c>
      <c r="J18" s="11">
        <v>109684.60836626495</v>
      </c>
      <c r="K18" s="11">
        <v>119912.26697739225</v>
      </c>
      <c r="L18" s="11">
        <v>107805.29682748245</v>
      </c>
      <c r="M18" s="11">
        <v>93569.832928330856</v>
      </c>
      <c r="N18" s="11">
        <v>105202.11987137933</v>
      </c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1"/>
      <c r="FS18" s="1"/>
      <c r="FT18" s="1"/>
    </row>
    <row r="19" spans="1:177" ht="15.75" x14ac:dyDescent="0.25">
      <c r="A19" s="24">
        <v>6.2</v>
      </c>
      <c r="B19" s="25" t="s">
        <v>9</v>
      </c>
      <c r="C19" s="11">
        <v>2860.2366000000002</v>
      </c>
      <c r="D19" s="11">
        <v>2864.6313941159897</v>
      </c>
      <c r="E19" s="11">
        <v>2436.7368348811801</v>
      </c>
      <c r="F19" s="11">
        <v>2817.053489363414</v>
      </c>
      <c r="G19" s="11">
        <v>3009.0092031264849</v>
      </c>
      <c r="H19" s="11">
        <v>3231.1214562902869</v>
      </c>
      <c r="I19" s="11">
        <v>3570.9370849054867</v>
      </c>
      <c r="J19" s="11">
        <v>4051.643471279358</v>
      </c>
      <c r="K19" s="11">
        <v>4011.3098374373512</v>
      </c>
      <c r="L19" s="11">
        <v>-2.5289309436461735</v>
      </c>
      <c r="M19" s="11">
        <v>650.07529656616271</v>
      </c>
      <c r="N19" s="11">
        <v>2266.001533945655</v>
      </c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1"/>
      <c r="FS19" s="1"/>
      <c r="FT19" s="1"/>
    </row>
    <row r="20" spans="1:177" s="9" customFormat="1" ht="30" x14ac:dyDescent="0.25">
      <c r="A20" s="31" t="s">
        <v>36</v>
      </c>
      <c r="B20" s="32" t="s">
        <v>10</v>
      </c>
      <c r="C20" s="22">
        <f>SUM(C21:C27)</f>
        <v>20425.103800000001</v>
      </c>
      <c r="D20" s="22">
        <f t="shared" ref="D20:F20" si="17">SUM(D21:D27)</f>
        <v>23883.967700000001</v>
      </c>
      <c r="E20" s="22">
        <f t="shared" si="17"/>
        <v>27900.297599999998</v>
      </c>
      <c r="F20" s="22">
        <f t="shared" si="17"/>
        <v>30617.6564</v>
      </c>
      <c r="G20" s="22">
        <f t="shared" ref="G20:L20" si="18">SUM(G21:G27)</f>
        <v>36706.328999999998</v>
      </c>
      <c r="H20" s="22">
        <f t="shared" si="18"/>
        <v>37386.520499999999</v>
      </c>
      <c r="I20" s="22">
        <f t="shared" si="18"/>
        <v>37417.714099999997</v>
      </c>
      <c r="J20" s="22">
        <f t="shared" si="18"/>
        <v>45134.367100000003</v>
      </c>
      <c r="K20" s="22">
        <f t="shared" si="18"/>
        <v>48557.821100000001</v>
      </c>
      <c r="L20" s="22">
        <f t="shared" si="18"/>
        <v>46736.448196737809</v>
      </c>
      <c r="M20" s="22">
        <f t="shared" ref="M20" si="19">SUM(M21:M27)</f>
        <v>62591.132838332618</v>
      </c>
      <c r="N20" s="22">
        <f t="shared" ref="N20" si="20">SUM(N21:N27)</f>
        <v>74937.314271727606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U20" s="10"/>
    </row>
    <row r="21" spans="1:177" ht="15.75" x14ac:dyDescent="0.25">
      <c r="A21" s="24">
        <v>7.1</v>
      </c>
      <c r="B21" s="25" t="s">
        <v>11</v>
      </c>
      <c r="C21" s="11">
        <v>18</v>
      </c>
      <c r="D21" s="11">
        <v>22</v>
      </c>
      <c r="E21" s="11">
        <v>27</v>
      </c>
      <c r="F21" s="11">
        <v>31</v>
      </c>
      <c r="G21" s="11">
        <v>34</v>
      </c>
      <c r="H21" s="11">
        <v>14</v>
      </c>
      <c r="I21" s="11">
        <v>55</v>
      </c>
      <c r="J21" s="11">
        <v>52</v>
      </c>
      <c r="K21" s="11">
        <v>143</v>
      </c>
      <c r="L21" s="11">
        <v>-247</v>
      </c>
      <c r="M21" s="11">
        <v>86</v>
      </c>
      <c r="N21" s="11">
        <v>310</v>
      </c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1"/>
      <c r="FS21" s="1"/>
      <c r="FT21" s="1"/>
    </row>
    <row r="22" spans="1:177" ht="15.75" x14ac:dyDescent="0.25">
      <c r="A22" s="24">
        <v>7.2</v>
      </c>
      <c r="B22" s="25" t="s">
        <v>12</v>
      </c>
      <c r="C22" s="11">
        <v>11465.265100000001</v>
      </c>
      <c r="D22" s="11">
        <v>12645.236699999999</v>
      </c>
      <c r="E22" s="11">
        <v>14803.752</v>
      </c>
      <c r="F22" s="11">
        <v>14710.106100000001</v>
      </c>
      <c r="G22" s="11">
        <v>17723.952600000001</v>
      </c>
      <c r="H22" s="11">
        <v>19025.624599999999</v>
      </c>
      <c r="I22" s="11">
        <v>19833.64</v>
      </c>
      <c r="J22" s="11">
        <v>27359.6564</v>
      </c>
      <c r="K22" s="11">
        <v>28730.662</v>
      </c>
      <c r="L22" s="11">
        <v>25357.828862928691</v>
      </c>
      <c r="M22" s="11">
        <v>35987.298362454552</v>
      </c>
      <c r="N22" s="11">
        <v>41375.988229818155</v>
      </c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1"/>
      <c r="FS22" s="1"/>
      <c r="FT22" s="1"/>
    </row>
    <row r="23" spans="1:177" ht="15.75" x14ac:dyDescent="0.25">
      <c r="A23" s="24">
        <v>7.3</v>
      </c>
      <c r="B23" s="25" t="s">
        <v>13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1"/>
      <c r="FS23" s="1"/>
      <c r="FT23" s="1"/>
    </row>
    <row r="24" spans="1:177" ht="15.75" x14ac:dyDescent="0.25">
      <c r="A24" s="24">
        <v>7.4</v>
      </c>
      <c r="B24" s="25" t="s">
        <v>14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3.9204999999999997</v>
      </c>
      <c r="K24" s="11">
        <v>5.8605</v>
      </c>
      <c r="L24" s="11">
        <v>0.81931373555381848</v>
      </c>
      <c r="M24" s="11">
        <v>5.1626413244451044</v>
      </c>
      <c r="N24" s="11">
        <v>99.708244960765825</v>
      </c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1"/>
      <c r="FS24" s="1"/>
      <c r="FT24" s="1"/>
    </row>
    <row r="25" spans="1:177" ht="15.75" x14ac:dyDescent="0.25">
      <c r="A25" s="24">
        <v>7.5</v>
      </c>
      <c r="B25" s="25" t="s">
        <v>15</v>
      </c>
      <c r="C25" s="11">
        <v>71.838700000000003</v>
      </c>
      <c r="D25" s="11">
        <v>82.730999999999995</v>
      </c>
      <c r="E25" s="11">
        <v>86.545599999999993</v>
      </c>
      <c r="F25" s="11">
        <v>94.550299999999993</v>
      </c>
      <c r="G25" s="11">
        <v>103.29600000000001</v>
      </c>
      <c r="H25" s="11">
        <v>290.5591</v>
      </c>
      <c r="I25" s="11">
        <v>354.00959999999998</v>
      </c>
      <c r="J25" s="11">
        <v>1069.5367000000001</v>
      </c>
      <c r="K25" s="11">
        <v>850.86449999999991</v>
      </c>
      <c r="L25" s="11">
        <v>427.93621882585001</v>
      </c>
      <c r="M25" s="11">
        <v>1604.6032459782432</v>
      </c>
      <c r="N25" s="11">
        <v>3763.1217581828096</v>
      </c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1"/>
      <c r="FS25" s="1"/>
      <c r="FT25" s="1"/>
    </row>
    <row r="26" spans="1:177" ht="15.75" x14ac:dyDescent="0.25">
      <c r="A26" s="24">
        <v>7.6</v>
      </c>
      <c r="B26" s="25" t="s">
        <v>16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18.504903210931172</v>
      </c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1"/>
      <c r="FS26" s="1"/>
      <c r="FT26" s="1"/>
    </row>
    <row r="27" spans="1:177" ht="30" x14ac:dyDescent="0.25">
      <c r="A27" s="24">
        <v>7.7</v>
      </c>
      <c r="B27" s="25" t="s">
        <v>17</v>
      </c>
      <c r="C27" s="11">
        <v>8870</v>
      </c>
      <c r="D27" s="11">
        <v>11134</v>
      </c>
      <c r="E27" s="11">
        <v>12983</v>
      </c>
      <c r="F27" s="11">
        <v>15782</v>
      </c>
      <c r="G27" s="11">
        <v>18845.080399999999</v>
      </c>
      <c r="H27" s="11">
        <v>18056.336800000001</v>
      </c>
      <c r="I27" s="11">
        <v>17175.0645</v>
      </c>
      <c r="J27" s="11">
        <v>16649.253499999999</v>
      </c>
      <c r="K27" s="11">
        <v>18827.434099999999</v>
      </c>
      <c r="L27" s="11">
        <v>21196.863801247713</v>
      </c>
      <c r="M27" s="11">
        <v>24908.068588575374</v>
      </c>
      <c r="N27" s="11">
        <v>29369.991135554952</v>
      </c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1"/>
      <c r="FS27" s="1"/>
      <c r="FT27" s="1"/>
    </row>
    <row r="28" spans="1:177" ht="15.75" x14ac:dyDescent="0.25">
      <c r="A28" s="26" t="s">
        <v>37</v>
      </c>
      <c r="B28" s="25" t="s">
        <v>18</v>
      </c>
      <c r="C28" s="11">
        <v>20554</v>
      </c>
      <c r="D28" s="11">
        <v>21187</v>
      </c>
      <c r="E28" s="11">
        <v>23180</v>
      </c>
      <c r="F28" s="11">
        <v>27055</v>
      </c>
      <c r="G28" s="11">
        <v>31020</v>
      </c>
      <c r="H28" s="11">
        <v>27900</v>
      </c>
      <c r="I28" s="11">
        <v>27622</v>
      </c>
      <c r="J28" s="11">
        <v>37374</v>
      </c>
      <c r="K28" s="11">
        <v>45162</v>
      </c>
      <c r="L28" s="11">
        <v>42506.161896447222</v>
      </c>
      <c r="M28" s="11">
        <v>25433.199412826223</v>
      </c>
      <c r="N28" s="11">
        <v>43156.613574631228</v>
      </c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1"/>
      <c r="FS28" s="1"/>
      <c r="FT28" s="1"/>
    </row>
    <row r="29" spans="1:177" ht="30" x14ac:dyDescent="0.25">
      <c r="A29" s="26" t="s">
        <v>38</v>
      </c>
      <c r="B29" s="25" t="s">
        <v>19</v>
      </c>
      <c r="C29" s="11">
        <v>35176.463200439997</v>
      </c>
      <c r="D29" s="11">
        <v>38265.360761366006</v>
      </c>
      <c r="E29" s="11">
        <v>40814.822781864059</v>
      </c>
      <c r="F29" s="11">
        <v>42950.613131382044</v>
      </c>
      <c r="G29" s="11">
        <v>42861.744277968886</v>
      </c>
      <c r="H29" s="11">
        <v>45288.45755350151</v>
      </c>
      <c r="I29" s="11">
        <v>48625.385527338753</v>
      </c>
      <c r="J29" s="11">
        <v>49140.485046481903</v>
      </c>
      <c r="K29" s="11">
        <v>50357.549885105582</v>
      </c>
      <c r="L29" s="11">
        <v>47256.631173740345</v>
      </c>
      <c r="M29" s="11">
        <v>52350.535449244926</v>
      </c>
      <c r="N29" s="11">
        <v>57341.970805599383</v>
      </c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1"/>
      <c r="FS29" s="1"/>
      <c r="FT29" s="1"/>
    </row>
    <row r="30" spans="1:177" ht="15.75" x14ac:dyDescent="0.25">
      <c r="A30" s="26" t="s">
        <v>39</v>
      </c>
      <c r="B30" s="25" t="s">
        <v>54</v>
      </c>
      <c r="C30" s="11">
        <v>104843</v>
      </c>
      <c r="D30" s="11">
        <v>117163</v>
      </c>
      <c r="E30" s="11">
        <v>143252</v>
      </c>
      <c r="F30" s="11">
        <v>183405</v>
      </c>
      <c r="G30" s="11">
        <v>198668</v>
      </c>
      <c r="H30" s="11">
        <v>215312</v>
      </c>
      <c r="I30" s="11">
        <v>269849</v>
      </c>
      <c r="J30" s="11">
        <v>274307</v>
      </c>
      <c r="K30" s="11">
        <v>372879</v>
      </c>
      <c r="L30" s="11">
        <v>393965</v>
      </c>
      <c r="M30" s="11">
        <v>441175</v>
      </c>
      <c r="N30" s="11">
        <v>477416</v>
      </c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1"/>
      <c r="FS30" s="1"/>
      <c r="FT30" s="1"/>
    </row>
    <row r="31" spans="1:177" ht="15.75" x14ac:dyDescent="0.25">
      <c r="A31" s="26" t="s">
        <v>40</v>
      </c>
      <c r="B31" s="25" t="s">
        <v>20</v>
      </c>
      <c r="C31" s="11">
        <v>137529.1519</v>
      </c>
      <c r="D31" s="11">
        <v>161799.90885185482</v>
      </c>
      <c r="E31" s="11">
        <v>183887.81119764945</v>
      </c>
      <c r="F31" s="11">
        <v>187342.81975321102</v>
      </c>
      <c r="G31" s="11">
        <v>224314.06858027066</v>
      </c>
      <c r="H31" s="11">
        <v>271667.18861318019</v>
      </c>
      <c r="I31" s="11">
        <v>346699.61787564459</v>
      </c>
      <c r="J31" s="11">
        <v>365366.9471774117</v>
      </c>
      <c r="K31" s="11">
        <v>387463.29914576106</v>
      </c>
      <c r="L31" s="11">
        <v>401684.02119190519</v>
      </c>
      <c r="M31" s="11">
        <v>490618.52688703651</v>
      </c>
      <c r="N31" s="11">
        <v>600350.3325832088</v>
      </c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1"/>
      <c r="FS31" s="1"/>
      <c r="FT31" s="1"/>
    </row>
    <row r="32" spans="1:177" s="10" customFormat="1" ht="15.75" x14ac:dyDescent="0.25">
      <c r="A32" s="27"/>
      <c r="B32" s="28" t="s">
        <v>30</v>
      </c>
      <c r="C32" s="23">
        <f>C17+C20+C28+C29+C30+C31</f>
        <v>376186.50270044</v>
      </c>
      <c r="D32" s="23">
        <f t="shared" ref="D32:F32" si="21">D17+D20+D28+D29+D30+D31</f>
        <v>410910.59570733679</v>
      </c>
      <c r="E32" s="23">
        <f t="shared" si="21"/>
        <v>486637.2808143947</v>
      </c>
      <c r="F32" s="23">
        <f t="shared" si="21"/>
        <v>535673.15637395647</v>
      </c>
      <c r="G32" s="23">
        <f t="shared" ref="G32" si="22">G17+G20+G28+G29+G30+G31</f>
        <v>599681.264661366</v>
      </c>
      <c r="H32" s="23">
        <f t="shared" ref="H32:K32" si="23">H17+H20+H28+H29+H30+H31</f>
        <v>691501.73052297195</v>
      </c>
      <c r="I32" s="23">
        <f t="shared" si="23"/>
        <v>830063.83210492576</v>
      </c>
      <c r="J32" s="23">
        <f t="shared" si="23"/>
        <v>885059.05116143788</v>
      </c>
      <c r="K32" s="23">
        <f t="shared" si="23"/>
        <v>1028343.2469456963</v>
      </c>
      <c r="L32" s="23">
        <f t="shared" ref="L32:M32" si="24">L17+L20+L28+L29+L30+L31</f>
        <v>1039951.0303553694</v>
      </c>
      <c r="M32" s="23">
        <f t="shared" si="24"/>
        <v>1166388.3028123374</v>
      </c>
      <c r="N32" s="23">
        <f t="shared" ref="N32" si="25">N17+N20+N28+N29+N30+N31</f>
        <v>1360670.3526404919</v>
      </c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9"/>
      <c r="FS32" s="9"/>
      <c r="FT32" s="9"/>
    </row>
    <row r="33" spans="1:177" s="9" customFormat="1" ht="15.75" x14ac:dyDescent="0.25">
      <c r="A33" s="20" t="s">
        <v>27</v>
      </c>
      <c r="B33" s="33" t="s">
        <v>51</v>
      </c>
      <c r="C33" s="22">
        <f t="shared" ref="C33:G33" si="26">C6+C11+C13+C14+C15+C17+C20+C28+C29+C30+C31</f>
        <v>1002146.69308585</v>
      </c>
      <c r="D33" s="22">
        <f t="shared" si="26"/>
        <v>1147415.2330368205</v>
      </c>
      <c r="E33" s="22">
        <f t="shared" si="26"/>
        <v>1307284.8845779498</v>
      </c>
      <c r="F33" s="22">
        <f t="shared" si="26"/>
        <v>1607391.0024123895</v>
      </c>
      <c r="G33" s="22">
        <f t="shared" si="26"/>
        <v>1643246.215408518</v>
      </c>
      <c r="H33" s="22">
        <f t="shared" ref="H33:K33" si="27">H6+H11+H13+H14+H15+H17+H20+H28+H29+H30+H31</f>
        <v>1736573.602892518</v>
      </c>
      <c r="I33" s="22">
        <f t="shared" si="27"/>
        <v>1966416.9349608291</v>
      </c>
      <c r="J33" s="22">
        <f t="shared" si="27"/>
        <v>2184502.7412107736</v>
      </c>
      <c r="K33" s="22">
        <f t="shared" si="27"/>
        <v>2583206.3459948963</v>
      </c>
      <c r="L33" s="22">
        <f t="shared" ref="L33:M33" si="28">L6+L11+L13+L14+L15+L17+L20+L28+L29+L30+L31</f>
        <v>2574035.416454508</v>
      </c>
      <c r="M33" s="22">
        <f t="shared" si="28"/>
        <v>2732153.6751431669</v>
      </c>
      <c r="N33" s="22">
        <f t="shared" ref="N33" si="29">N6+N11+N13+N14+N15+N17+N20+N28+N29+N30+N31</f>
        <v>2939026.1617371859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U33" s="10"/>
    </row>
    <row r="34" spans="1:177" s="10" customFormat="1" ht="15.75" x14ac:dyDescent="0.25">
      <c r="A34" s="36" t="s">
        <v>43</v>
      </c>
      <c r="B34" s="37" t="s">
        <v>25</v>
      </c>
      <c r="C34" s="23">
        <f>GSVA_cur!C34</f>
        <v>41341</v>
      </c>
      <c r="D34" s="23">
        <f>GSVA_cur!D34</f>
        <v>43899</v>
      </c>
      <c r="E34" s="23">
        <f>GSVA_cur!E34</f>
        <v>60039</v>
      </c>
      <c r="F34" s="23">
        <f>GSVA_cur!F34</f>
        <v>72219</v>
      </c>
      <c r="G34" s="23">
        <f>GSVA_cur!G34</f>
        <v>83342</v>
      </c>
      <c r="H34" s="23">
        <f>GSVA_cur!H34</f>
        <v>104348</v>
      </c>
      <c r="I34" s="23">
        <f>GSVA_cur!I34</f>
        <v>105748</v>
      </c>
      <c r="J34" s="23">
        <f>GSVA_cur!J34</f>
        <v>151404</v>
      </c>
      <c r="K34" s="23">
        <f>GSVA_cur!K34</f>
        <v>185439</v>
      </c>
      <c r="L34" s="23">
        <f>GSVA_cur!L34</f>
        <v>227551</v>
      </c>
      <c r="M34" s="23">
        <f>GSVA_cur!M34</f>
        <v>247761</v>
      </c>
      <c r="N34" s="23">
        <f>GSVA_cur!N34</f>
        <v>213561.72999999998</v>
      </c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</row>
    <row r="35" spans="1:177" s="10" customFormat="1" ht="15.75" x14ac:dyDescent="0.25">
      <c r="A35" s="36" t="s">
        <v>44</v>
      </c>
      <c r="B35" s="37" t="s">
        <v>24</v>
      </c>
      <c r="C35" s="23">
        <f>GSVA_cur!C35</f>
        <v>20542</v>
      </c>
      <c r="D35" s="23">
        <f>GSVA_cur!D35</f>
        <v>29591</v>
      </c>
      <c r="E35" s="23">
        <f>GSVA_cur!E35</f>
        <v>29668</v>
      </c>
      <c r="F35" s="23">
        <f>GSVA_cur!F35</f>
        <v>30093</v>
      </c>
      <c r="G35" s="23">
        <f>GSVA_cur!G35</f>
        <v>27965</v>
      </c>
      <c r="H35" s="23">
        <f>GSVA_cur!H35</f>
        <v>19943</v>
      </c>
      <c r="I35" s="23">
        <f>GSVA_cur!I35</f>
        <v>16009</v>
      </c>
      <c r="J35" s="23">
        <f>GSVA_cur!J35</f>
        <v>15570</v>
      </c>
      <c r="K35" s="23">
        <f>GSVA_cur!K35</f>
        <v>16037</v>
      </c>
      <c r="L35" s="23">
        <f>GSVA_cur!L35</f>
        <v>31333</v>
      </c>
      <c r="M35" s="23">
        <f>GSVA_cur!M35</f>
        <v>40810</v>
      </c>
      <c r="N35" s="23">
        <f>GSVA_cur!N35</f>
        <v>42708</v>
      </c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</row>
    <row r="36" spans="1:177" s="10" customFormat="1" ht="15.75" x14ac:dyDescent="0.25">
      <c r="A36" s="36" t="s">
        <v>45</v>
      </c>
      <c r="B36" s="37" t="s">
        <v>63</v>
      </c>
      <c r="C36" s="23">
        <f>C33+C34-C35</f>
        <v>1022945.69308585</v>
      </c>
      <c r="D36" s="23">
        <f t="shared" ref="D36:L36" si="30">D33+D34-D35</f>
        <v>1161723.2330368205</v>
      </c>
      <c r="E36" s="23">
        <f t="shared" si="30"/>
        <v>1337655.8845779498</v>
      </c>
      <c r="F36" s="23">
        <f t="shared" si="30"/>
        <v>1649517.0024123895</v>
      </c>
      <c r="G36" s="23">
        <f t="shared" si="30"/>
        <v>1698623.215408518</v>
      </c>
      <c r="H36" s="23">
        <f t="shared" si="30"/>
        <v>1820978.602892518</v>
      </c>
      <c r="I36" s="23">
        <f t="shared" si="30"/>
        <v>2056155.9349608291</v>
      </c>
      <c r="J36" s="23">
        <f t="shared" si="30"/>
        <v>2320336.7412107736</v>
      </c>
      <c r="K36" s="23">
        <f t="shared" si="30"/>
        <v>2752608.3459948963</v>
      </c>
      <c r="L36" s="23">
        <f t="shared" si="30"/>
        <v>2770253.416454508</v>
      </c>
      <c r="M36" s="23">
        <f t="shared" ref="M36" si="31">M33+M34-M35</f>
        <v>2939104.6751431669</v>
      </c>
      <c r="N36" s="23">
        <f t="shared" ref="N36" si="32">N33+N34-N35</f>
        <v>3109879.8917371859</v>
      </c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</row>
    <row r="37" spans="1:177" s="10" customFormat="1" ht="15.75" x14ac:dyDescent="0.25">
      <c r="A37" s="36" t="s">
        <v>46</v>
      </c>
      <c r="B37" s="37" t="s">
        <v>42</v>
      </c>
      <c r="C37" s="23">
        <f>GSVA_cur!C37</f>
        <v>13910</v>
      </c>
      <c r="D37" s="23">
        <f>GSVA_cur!D37</f>
        <v>14060</v>
      </c>
      <c r="E37" s="23">
        <f>GSVA_cur!E37</f>
        <v>14210</v>
      </c>
      <c r="F37" s="23">
        <f>GSVA_cur!F37</f>
        <v>14370</v>
      </c>
      <c r="G37" s="23">
        <f>GSVA_cur!G37</f>
        <v>14520</v>
      </c>
      <c r="H37" s="23">
        <f>GSVA_cur!H37</f>
        <v>14670</v>
      </c>
      <c r="I37" s="23">
        <f>GSVA_cur!I37</f>
        <v>14810</v>
      </c>
      <c r="J37" s="23">
        <f>GSVA_cur!J37</f>
        <v>14960</v>
      </c>
      <c r="K37" s="23">
        <f>GSVA_cur!K37</f>
        <v>15110</v>
      </c>
      <c r="L37" s="23">
        <f>GSVA_cur!L37</f>
        <v>15260</v>
      </c>
      <c r="M37" s="23">
        <f>GSVA_cur!M37</f>
        <v>15400</v>
      </c>
      <c r="N37" s="23">
        <f>GSVA_cur!N37</f>
        <v>15550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  <c r="DL37" s="9"/>
    </row>
    <row r="38" spans="1:177" s="10" customFormat="1" ht="15.75" x14ac:dyDescent="0.25">
      <c r="A38" s="36" t="s">
        <v>47</v>
      </c>
      <c r="B38" s="37" t="s">
        <v>64</v>
      </c>
      <c r="C38" s="23">
        <f>C36/C37*1000</f>
        <v>73540.308633058958</v>
      </c>
      <c r="D38" s="23">
        <f t="shared" ref="D38:L38" si="33">D36/D37*1000</f>
        <v>82626.11899266149</v>
      </c>
      <c r="E38" s="23">
        <f t="shared" si="33"/>
        <v>94134.826500911309</v>
      </c>
      <c r="F38" s="23">
        <f t="shared" si="33"/>
        <v>114788.93544971394</v>
      </c>
      <c r="G38" s="23">
        <f t="shared" si="33"/>
        <v>116985.06993171611</v>
      </c>
      <c r="H38" s="23">
        <f t="shared" si="33"/>
        <v>124129.42078340273</v>
      </c>
      <c r="I38" s="23">
        <f t="shared" si="33"/>
        <v>138835.64719519441</v>
      </c>
      <c r="J38" s="23">
        <f t="shared" si="33"/>
        <v>155102.72334296617</v>
      </c>
      <c r="K38" s="23">
        <f t="shared" si="33"/>
        <v>182171.30019820624</v>
      </c>
      <c r="L38" s="23">
        <f t="shared" si="33"/>
        <v>181536.9211307017</v>
      </c>
      <c r="M38" s="23">
        <f t="shared" ref="M38" si="34">M36/M37*1000</f>
        <v>190850.95293137449</v>
      </c>
      <c r="N38" s="23">
        <f t="shared" ref="N38" si="35">N36/N37*1000</f>
        <v>199992.27599596052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BM38" s="8"/>
      <c r="BN38" s="8"/>
      <c r="BO38" s="8"/>
      <c r="BP38" s="8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</row>
    <row r="39" spans="1:177" x14ac:dyDescent="0.25">
      <c r="A39" s="2" t="s">
        <v>74</v>
      </c>
      <c r="C39" s="4"/>
      <c r="D39" s="4"/>
      <c r="E39" s="4"/>
      <c r="F39" s="4"/>
      <c r="G39" s="3"/>
      <c r="H39" s="3"/>
      <c r="I39" s="3"/>
      <c r="J39" s="3"/>
      <c r="K39" s="3"/>
      <c r="L39" s="3"/>
      <c r="M39" s="3"/>
      <c r="N39" s="3"/>
    </row>
  </sheetData>
  <sheetProtection formatColumns="0" formatRows="0"/>
  <pageMargins left="0.70866141732283505" right="0.70866141732283505" top="0.74803149606299202" bottom="0.74803149606299202" header="0.31496062992126" footer="0.31496062992126"/>
  <pageSetup paperSize="9" scale="62" orientation="landscape" horizontalDpi="4294967295" verticalDpi="4294967295" r:id="rId1"/>
  <colBreaks count="6" manualBreakCount="6">
    <brk id="24" max="1048575" man="1"/>
    <brk id="40" max="1048575" man="1"/>
    <brk id="104" max="95" man="1"/>
    <brk id="140" max="1048575" man="1"/>
    <brk id="164" max="1048575" man="1"/>
    <brk id="172" max="9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Q39"/>
  <sheetViews>
    <sheetView zoomScale="80" zoomScaleNormal="80" zoomScaleSheetLayoutView="100" workbookViewId="0">
      <pane xSplit="2" ySplit="5" topLeftCell="C6" activePane="bottomRight" state="frozen"/>
      <selection activeCell="AF12" sqref="AF12"/>
      <selection pane="topRight" activeCell="AF12" sqref="AF12"/>
      <selection pane="bottomLeft" activeCell="AF12" sqref="AF12"/>
      <selection pane="bottomRight" activeCell="AF12" sqref="AF12"/>
    </sheetView>
  </sheetViews>
  <sheetFormatPr defaultColWidth="8.85546875" defaultRowHeight="15" x14ac:dyDescent="0.25"/>
  <cols>
    <col min="1" max="1" width="11" style="2" customWidth="1"/>
    <col min="2" max="2" width="23.85546875" style="2" customWidth="1"/>
    <col min="3" max="6" width="10.85546875" style="2" customWidth="1"/>
    <col min="7" max="14" width="11.85546875" style="1" customWidth="1"/>
    <col min="15" max="36" width="9.140625" style="2" customWidth="1"/>
    <col min="37" max="37" width="12.42578125" style="2" customWidth="1"/>
    <col min="38" max="59" width="9.140625" style="2" customWidth="1"/>
    <col min="60" max="60" width="12.140625" style="2" customWidth="1"/>
    <col min="61" max="64" width="9.140625" style="2" customWidth="1"/>
    <col min="65" max="69" width="9.140625" style="2" hidden="1" customWidth="1"/>
    <col min="70" max="70" width="9.140625" style="2" customWidth="1"/>
    <col min="71" max="75" width="9.140625" style="2" hidden="1" customWidth="1"/>
    <col min="76" max="76" width="9.140625" style="2" customWidth="1"/>
    <col min="77" max="81" width="9.140625" style="2" hidden="1" customWidth="1"/>
    <col min="82" max="82" width="9.140625" style="2" customWidth="1"/>
    <col min="83" max="87" width="9.140625" style="2" hidden="1" customWidth="1"/>
    <col min="88" max="88" width="9.140625" style="2" customWidth="1"/>
    <col min="89" max="93" width="9.140625" style="2" hidden="1" customWidth="1"/>
    <col min="94" max="94" width="9.140625" style="1" customWidth="1"/>
    <col min="95" max="99" width="9.140625" style="1" hidden="1" customWidth="1"/>
    <col min="100" max="100" width="9.140625" style="1" customWidth="1"/>
    <col min="101" max="105" width="9.140625" style="1" hidden="1" customWidth="1"/>
    <col min="106" max="106" width="9.140625" style="1" customWidth="1"/>
    <col min="107" max="111" width="9.140625" style="1" hidden="1" customWidth="1"/>
    <col min="112" max="112" width="9.140625" style="1" customWidth="1"/>
    <col min="113" max="142" width="9.140625" style="2" customWidth="1"/>
    <col min="143" max="143" width="9.140625" style="2" hidden="1" customWidth="1"/>
    <col min="144" max="151" width="9.140625" style="2" customWidth="1"/>
    <col min="152" max="152" width="9.140625" style="2" hidden="1" customWidth="1"/>
    <col min="153" max="157" width="9.140625" style="2" customWidth="1"/>
    <col min="158" max="158" width="9.140625" style="2" hidden="1" customWidth="1"/>
    <col min="159" max="168" width="9.140625" style="2" customWidth="1"/>
    <col min="169" max="172" width="8.85546875" style="2"/>
    <col min="173" max="173" width="12.7109375" style="2" bestFit="1" customWidth="1"/>
    <col min="174" max="16384" width="8.85546875" style="2"/>
  </cols>
  <sheetData>
    <row r="1" spans="1:173" x14ac:dyDescent="0.25">
      <c r="A1" s="2" t="s">
        <v>53</v>
      </c>
      <c r="B1" s="5" t="s">
        <v>66</v>
      </c>
    </row>
    <row r="2" spans="1:173" ht="15.75" x14ac:dyDescent="0.25">
      <c r="A2" s="6" t="s">
        <v>52</v>
      </c>
      <c r="I2" s="1" t="str">
        <f>[1]GSVA_cur!$I$3</f>
        <v>As on 01.08.2024</v>
      </c>
    </row>
    <row r="3" spans="1:173" ht="15.75" x14ac:dyDescent="0.25">
      <c r="A3" s="6"/>
    </row>
    <row r="4" spans="1:173" ht="15.75" x14ac:dyDescent="0.25">
      <c r="A4" s="14"/>
      <c r="B4" s="15"/>
      <c r="C4" s="15"/>
      <c r="D4" s="15"/>
      <c r="E4" s="16"/>
      <c r="F4" s="16" t="s">
        <v>57</v>
      </c>
      <c r="G4" s="17"/>
      <c r="H4" s="17"/>
      <c r="I4" s="17"/>
      <c r="J4" s="17"/>
      <c r="K4" s="17"/>
      <c r="L4" s="17"/>
      <c r="M4" s="17"/>
      <c r="N4" s="17"/>
    </row>
    <row r="5" spans="1:173" ht="15.75" x14ac:dyDescent="0.25">
      <c r="A5" s="18" t="s">
        <v>0</v>
      </c>
      <c r="B5" s="19" t="s">
        <v>1</v>
      </c>
      <c r="C5" s="15" t="s">
        <v>21</v>
      </c>
      <c r="D5" s="15" t="s">
        <v>22</v>
      </c>
      <c r="E5" s="15" t="s">
        <v>23</v>
      </c>
      <c r="F5" s="15" t="s">
        <v>56</v>
      </c>
      <c r="G5" s="17" t="s">
        <v>65</v>
      </c>
      <c r="H5" s="17" t="s">
        <v>67</v>
      </c>
      <c r="I5" s="17" t="s">
        <v>68</v>
      </c>
      <c r="J5" s="17" t="s">
        <v>69</v>
      </c>
      <c r="K5" s="17" t="s">
        <v>70</v>
      </c>
      <c r="L5" s="17" t="s">
        <v>71</v>
      </c>
      <c r="M5" s="17" t="s">
        <v>72</v>
      </c>
      <c r="N5" s="17" t="s">
        <v>73</v>
      </c>
    </row>
    <row r="6" spans="1:173" s="9" customFormat="1" ht="30" x14ac:dyDescent="0.25">
      <c r="A6" s="20" t="s">
        <v>26</v>
      </c>
      <c r="B6" s="21" t="s">
        <v>2</v>
      </c>
      <c r="C6" s="22">
        <f>SUM(C7:C10)</f>
        <v>445482</v>
      </c>
      <c r="D6" s="22">
        <f t="shared" ref="D6:F6" si="0">SUM(D7:D10)</f>
        <v>462088</v>
      </c>
      <c r="E6" s="22">
        <f t="shared" si="0"/>
        <v>479783</v>
      </c>
      <c r="F6" s="22">
        <f t="shared" si="0"/>
        <v>526075</v>
      </c>
      <c r="G6" s="22">
        <f t="shared" ref="G6:L6" si="1">SUM(G7:G10)</f>
        <v>494057</v>
      </c>
      <c r="H6" s="22">
        <f t="shared" si="1"/>
        <v>421121</v>
      </c>
      <c r="I6" s="22">
        <f t="shared" si="1"/>
        <v>422620</v>
      </c>
      <c r="J6" s="22">
        <f t="shared" si="1"/>
        <v>520748</v>
      </c>
      <c r="K6" s="22">
        <f t="shared" si="1"/>
        <v>633574</v>
      </c>
      <c r="L6" s="22">
        <f t="shared" si="1"/>
        <v>606594</v>
      </c>
      <c r="M6" s="22">
        <f t="shared" ref="M6:N6" si="2">SUM(M7:M10)</f>
        <v>521995</v>
      </c>
      <c r="N6" s="22">
        <f t="shared" si="2"/>
        <v>403224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Q6" s="10"/>
    </row>
    <row r="7" spans="1:173" ht="15.75" x14ac:dyDescent="0.25">
      <c r="A7" s="24">
        <v>1.1000000000000001</v>
      </c>
      <c r="B7" s="25" t="s">
        <v>59</v>
      </c>
      <c r="C7" s="11">
        <v>248503</v>
      </c>
      <c r="D7" s="11">
        <v>273221</v>
      </c>
      <c r="E7" s="11">
        <v>287222</v>
      </c>
      <c r="F7" s="11">
        <v>294674</v>
      </c>
      <c r="G7" s="11">
        <v>258899</v>
      </c>
      <c r="H7" s="11">
        <v>182046</v>
      </c>
      <c r="I7" s="11">
        <v>185502</v>
      </c>
      <c r="J7" s="11">
        <v>185995</v>
      </c>
      <c r="K7" s="11">
        <v>184225</v>
      </c>
      <c r="L7" s="12">
        <v>195685</v>
      </c>
      <c r="M7" s="12">
        <v>206419</v>
      </c>
      <c r="N7" s="12">
        <v>180549</v>
      </c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1"/>
      <c r="FO7" s="1"/>
      <c r="FP7" s="1"/>
    </row>
    <row r="8" spans="1:173" ht="15.75" x14ac:dyDescent="0.25">
      <c r="A8" s="24">
        <v>1.2</v>
      </c>
      <c r="B8" s="25" t="s">
        <v>60</v>
      </c>
      <c r="C8" s="11">
        <v>29010</v>
      </c>
      <c r="D8" s="11">
        <v>23352</v>
      </c>
      <c r="E8" s="11">
        <v>30400</v>
      </c>
      <c r="F8" s="11">
        <v>33987</v>
      </c>
      <c r="G8" s="11">
        <v>35277</v>
      </c>
      <c r="H8" s="11">
        <v>41443</v>
      </c>
      <c r="I8" s="11">
        <v>38060</v>
      </c>
      <c r="J8" s="11">
        <v>47819</v>
      </c>
      <c r="K8" s="11">
        <v>51596</v>
      </c>
      <c r="L8" s="12">
        <v>44823</v>
      </c>
      <c r="M8" s="12">
        <v>46215</v>
      </c>
      <c r="N8" s="12">
        <v>47817</v>
      </c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1"/>
      <c r="FO8" s="1"/>
      <c r="FP8" s="1"/>
    </row>
    <row r="9" spans="1:173" ht="15.75" x14ac:dyDescent="0.25">
      <c r="A9" s="24">
        <v>1.3</v>
      </c>
      <c r="B9" s="25" t="s">
        <v>61</v>
      </c>
      <c r="C9" s="11">
        <v>163977</v>
      </c>
      <c r="D9" s="11">
        <v>161349</v>
      </c>
      <c r="E9" s="11">
        <v>158111</v>
      </c>
      <c r="F9" s="11">
        <v>192361</v>
      </c>
      <c r="G9" s="11">
        <v>194941</v>
      </c>
      <c r="H9" s="11">
        <v>192579</v>
      </c>
      <c r="I9" s="11">
        <v>193768</v>
      </c>
      <c r="J9" s="11">
        <v>281212</v>
      </c>
      <c r="K9" s="11">
        <v>391606</v>
      </c>
      <c r="L9" s="12">
        <v>359727</v>
      </c>
      <c r="M9" s="12">
        <v>263044</v>
      </c>
      <c r="N9" s="12">
        <v>168350</v>
      </c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1"/>
      <c r="FO9" s="1"/>
      <c r="FP9" s="1"/>
    </row>
    <row r="10" spans="1:173" ht="15.75" x14ac:dyDescent="0.25">
      <c r="A10" s="24">
        <v>1.4</v>
      </c>
      <c r="B10" s="25" t="s">
        <v>62</v>
      </c>
      <c r="C10" s="11">
        <v>3992</v>
      </c>
      <c r="D10" s="11">
        <v>4166</v>
      </c>
      <c r="E10" s="11">
        <v>4050</v>
      </c>
      <c r="F10" s="11">
        <v>5053</v>
      </c>
      <c r="G10" s="11">
        <v>4940</v>
      </c>
      <c r="H10" s="11">
        <v>5053</v>
      </c>
      <c r="I10" s="11">
        <v>5290</v>
      </c>
      <c r="J10" s="11">
        <v>5722</v>
      </c>
      <c r="K10" s="11">
        <v>6147</v>
      </c>
      <c r="L10" s="12">
        <v>6359</v>
      </c>
      <c r="M10" s="12">
        <v>6317</v>
      </c>
      <c r="N10" s="12">
        <v>6508</v>
      </c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1"/>
      <c r="FO10" s="1"/>
      <c r="FP10" s="1"/>
    </row>
    <row r="11" spans="1:173" ht="15.75" x14ac:dyDescent="0.25">
      <c r="A11" s="26" t="s">
        <v>31</v>
      </c>
      <c r="B11" s="25" t="s">
        <v>3</v>
      </c>
      <c r="C11" s="11">
        <v>20225</v>
      </c>
      <c r="D11" s="11">
        <v>28521</v>
      </c>
      <c r="E11" s="11">
        <v>31332</v>
      </c>
      <c r="F11" s="11">
        <v>30212</v>
      </c>
      <c r="G11" s="11">
        <v>38578</v>
      </c>
      <c r="H11" s="11">
        <v>53527</v>
      </c>
      <c r="I11" s="11">
        <v>47377</v>
      </c>
      <c r="J11" s="11">
        <v>40179</v>
      </c>
      <c r="K11" s="11">
        <v>36764</v>
      </c>
      <c r="L11" s="12">
        <v>17322</v>
      </c>
      <c r="M11" s="12">
        <v>23586</v>
      </c>
      <c r="N11" s="12">
        <v>36518</v>
      </c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1"/>
      <c r="FO11" s="1"/>
      <c r="FP11" s="1"/>
    </row>
    <row r="12" spans="1:173" s="10" customFormat="1" ht="15.75" x14ac:dyDescent="0.25">
      <c r="A12" s="27"/>
      <c r="B12" s="28" t="s">
        <v>28</v>
      </c>
      <c r="C12" s="23">
        <f>C6+C11</f>
        <v>465707</v>
      </c>
      <c r="D12" s="23">
        <f t="shared" ref="D12:L12" si="3">D6+D11</f>
        <v>490609</v>
      </c>
      <c r="E12" s="23">
        <f t="shared" si="3"/>
        <v>511115</v>
      </c>
      <c r="F12" s="23">
        <f t="shared" si="3"/>
        <v>556287</v>
      </c>
      <c r="G12" s="23">
        <f t="shared" si="3"/>
        <v>532635</v>
      </c>
      <c r="H12" s="23">
        <f t="shared" si="3"/>
        <v>474648</v>
      </c>
      <c r="I12" s="23">
        <f t="shared" si="3"/>
        <v>469997</v>
      </c>
      <c r="J12" s="23">
        <f t="shared" si="3"/>
        <v>560927</v>
      </c>
      <c r="K12" s="23">
        <f t="shared" si="3"/>
        <v>670338</v>
      </c>
      <c r="L12" s="23">
        <f t="shared" si="3"/>
        <v>623916</v>
      </c>
      <c r="M12" s="23">
        <f t="shared" ref="M12" si="4">M6+M11</f>
        <v>545581</v>
      </c>
      <c r="N12" s="23">
        <f t="shared" ref="N12" si="5">N6+N11</f>
        <v>439742</v>
      </c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9"/>
      <c r="FO12" s="9"/>
      <c r="FP12" s="9"/>
    </row>
    <row r="13" spans="1:173" s="1" customFormat="1" ht="15.75" x14ac:dyDescent="0.25">
      <c r="A13" s="29" t="s">
        <v>32</v>
      </c>
      <c r="B13" s="30" t="s">
        <v>4</v>
      </c>
      <c r="C13" s="11">
        <v>9933.5306999999993</v>
      </c>
      <c r="D13" s="11">
        <v>11338.130976095617</v>
      </c>
      <c r="E13" s="11">
        <v>15161</v>
      </c>
      <c r="F13" s="11">
        <v>60612.308957133457</v>
      </c>
      <c r="G13" s="11">
        <v>40163.377020009066</v>
      </c>
      <c r="H13" s="11">
        <v>45555.773307310286</v>
      </c>
      <c r="I13" s="11">
        <v>33763.31405338848</v>
      </c>
      <c r="J13" s="11">
        <v>45565.315405804708</v>
      </c>
      <c r="K13" s="11">
        <v>18251.957050743033</v>
      </c>
      <c r="L13" s="11">
        <v>17227.761654584607</v>
      </c>
      <c r="M13" s="11">
        <v>29408.389205601725</v>
      </c>
      <c r="N13" s="11">
        <v>26617.23688172382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Q13" s="2"/>
    </row>
    <row r="14" spans="1:173" ht="45" x14ac:dyDescent="0.25">
      <c r="A14" s="26" t="s">
        <v>33</v>
      </c>
      <c r="B14" s="25" t="s">
        <v>5</v>
      </c>
      <c r="C14" s="11">
        <v>50725.358000000007</v>
      </c>
      <c r="D14" s="11">
        <v>50253.388299999991</v>
      </c>
      <c r="E14" s="11">
        <v>49959.030499999993</v>
      </c>
      <c r="F14" s="11">
        <v>60886.887942861853</v>
      </c>
      <c r="G14" s="11">
        <v>69340.952261227532</v>
      </c>
      <c r="H14" s="11">
        <v>79053.104331393406</v>
      </c>
      <c r="I14" s="11">
        <v>85716.484119897301</v>
      </c>
      <c r="J14" s="11">
        <v>89657.919959357416</v>
      </c>
      <c r="K14" s="11">
        <v>96499.580038351676</v>
      </c>
      <c r="L14" s="11">
        <v>81972.993280158611</v>
      </c>
      <c r="M14" s="11">
        <v>94779.955090687872</v>
      </c>
      <c r="N14" s="11">
        <v>97777.146531021092</v>
      </c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3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3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3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1"/>
      <c r="FO14" s="1"/>
      <c r="FP14" s="1"/>
    </row>
    <row r="15" spans="1:173" ht="15.75" x14ac:dyDescent="0.25">
      <c r="A15" s="26" t="s">
        <v>34</v>
      </c>
      <c r="B15" s="25" t="s">
        <v>6</v>
      </c>
      <c r="C15" s="11">
        <v>99594.658299999996</v>
      </c>
      <c r="D15" s="11">
        <v>94748</v>
      </c>
      <c r="E15" s="11">
        <v>103829.8720424694</v>
      </c>
      <c r="F15" s="11">
        <v>162744.65686386396</v>
      </c>
      <c r="G15" s="11">
        <v>135123.47799086515</v>
      </c>
      <c r="H15" s="11">
        <v>139080.46605076708</v>
      </c>
      <c r="I15" s="11">
        <v>161625.30625994282</v>
      </c>
      <c r="J15" s="11">
        <v>139204.93897768389</v>
      </c>
      <c r="K15" s="11">
        <v>151998.65263647796</v>
      </c>
      <c r="L15" s="11">
        <v>117338.93999339285</v>
      </c>
      <c r="M15" s="11">
        <v>133090.13937439391</v>
      </c>
      <c r="N15" s="11">
        <v>162243.47882310968</v>
      </c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3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3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3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1"/>
      <c r="FO15" s="1"/>
      <c r="FP15" s="1"/>
    </row>
    <row r="16" spans="1:173" s="10" customFormat="1" ht="15.75" x14ac:dyDescent="0.25">
      <c r="A16" s="27"/>
      <c r="B16" s="28" t="s">
        <v>29</v>
      </c>
      <c r="C16" s="23">
        <f>+C13+C14+C15</f>
        <v>160253.54700000002</v>
      </c>
      <c r="D16" s="23">
        <f t="shared" ref="D16:F16" si="6">+D13+D14+D15</f>
        <v>156339.51927609561</v>
      </c>
      <c r="E16" s="23">
        <f t="shared" si="6"/>
        <v>168949.90254246938</v>
      </c>
      <c r="F16" s="23">
        <f t="shared" si="6"/>
        <v>284243.85376385925</v>
      </c>
      <c r="G16" s="23">
        <f t="shared" ref="G16" si="7">+G13+G14+G15</f>
        <v>244627.80727210175</v>
      </c>
      <c r="H16" s="23">
        <f t="shared" ref="H16:K16" si="8">+H13+H14+H15</f>
        <v>263689.34368947078</v>
      </c>
      <c r="I16" s="23">
        <f t="shared" si="8"/>
        <v>281105.10443322861</v>
      </c>
      <c r="J16" s="23">
        <f t="shared" si="8"/>
        <v>274428.17434284603</v>
      </c>
      <c r="K16" s="23">
        <f t="shared" si="8"/>
        <v>266750.18972557265</v>
      </c>
      <c r="L16" s="23">
        <f t="shared" ref="L16:M16" si="9">+L13+L14+L15</f>
        <v>216539.69492813607</v>
      </c>
      <c r="M16" s="23">
        <f t="shared" si="9"/>
        <v>257278.48367068352</v>
      </c>
      <c r="N16" s="23">
        <f t="shared" ref="N16" si="10">+N13+N14+N15</f>
        <v>286637.86223585461</v>
      </c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7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7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7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9"/>
      <c r="FO16" s="9"/>
      <c r="FP16" s="9"/>
    </row>
    <row r="17" spans="1:173" s="9" customFormat="1" ht="30" x14ac:dyDescent="0.25">
      <c r="A17" s="20" t="s">
        <v>35</v>
      </c>
      <c r="B17" s="21" t="s">
        <v>7</v>
      </c>
      <c r="C17" s="22">
        <f>C18+C19</f>
        <v>57658.783800000005</v>
      </c>
      <c r="D17" s="22">
        <f t="shared" ref="D17:F17" si="11">D18+D19</f>
        <v>44617.271896697552</v>
      </c>
      <c r="E17" s="22">
        <f t="shared" si="11"/>
        <v>57904.512858713751</v>
      </c>
      <c r="F17" s="22">
        <f t="shared" si="11"/>
        <v>50097.09125818927</v>
      </c>
      <c r="G17" s="22">
        <f t="shared" ref="G17" si="12">G18+G19</f>
        <v>48917.4447016989</v>
      </c>
      <c r="H17" s="22">
        <f t="shared" ref="H17:K17" si="13">H18+H19</f>
        <v>67729.70690659112</v>
      </c>
      <c r="I17" s="22">
        <f t="shared" si="13"/>
        <v>62725.153323929087</v>
      </c>
      <c r="J17" s="22">
        <f t="shared" si="13"/>
        <v>65530.166494040524</v>
      </c>
      <c r="K17" s="22">
        <f t="shared" si="13"/>
        <v>71133.364066785944</v>
      </c>
      <c r="L17" s="22">
        <f t="shared" ref="L17:M17" si="14">L18+L19</f>
        <v>59243.673542882469</v>
      </c>
      <c r="M17" s="22">
        <f t="shared" si="14"/>
        <v>49423.784071689217</v>
      </c>
      <c r="N17" s="22">
        <f t="shared" ref="N17" si="15">N18+N19</f>
        <v>54666.604594474709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Q17" s="10"/>
    </row>
    <row r="18" spans="1:173" ht="15.75" x14ac:dyDescent="0.25">
      <c r="A18" s="24">
        <v>6.1</v>
      </c>
      <c r="B18" s="25" t="s">
        <v>8</v>
      </c>
      <c r="C18" s="11">
        <v>54798.547200000001</v>
      </c>
      <c r="D18" s="11">
        <v>42017.332447499735</v>
      </c>
      <c r="E18" s="11">
        <v>55948.400850564234</v>
      </c>
      <c r="F18" s="11">
        <v>47987.351068822347</v>
      </c>
      <c r="G18" s="11">
        <v>46840.611335793677</v>
      </c>
      <c r="H18" s="11">
        <v>65592.673777209377</v>
      </c>
      <c r="I18" s="11">
        <v>60760.012537955554</v>
      </c>
      <c r="J18" s="11">
        <v>63573.740088716047</v>
      </c>
      <c r="K18" s="11">
        <v>69274.449633233759</v>
      </c>
      <c r="L18" s="11">
        <v>59811.079726061856</v>
      </c>
      <c r="M18" s="11">
        <v>49679.605026681937</v>
      </c>
      <c r="N18" s="11">
        <v>54093.005147369331</v>
      </c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1"/>
      <c r="FO18" s="1"/>
      <c r="FP18" s="1"/>
    </row>
    <row r="19" spans="1:173" ht="15.75" x14ac:dyDescent="0.25">
      <c r="A19" s="24">
        <v>6.2</v>
      </c>
      <c r="B19" s="25" t="s">
        <v>9</v>
      </c>
      <c r="C19" s="11">
        <v>2860.2366000000002</v>
      </c>
      <c r="D19" s="11">
        <v>2599.9394491978146</v>
      </c>
      <c r="E19" s="11">
        <v>1956.1120081495192</v>
      </c>
      <c r="F19" s="11">
        <v>2109.7401893669203</v>
      </c>
      <c r="G19" s="11">
        <v>2076.8333659052205</v>
      </c>
      <c r="H19" s="11">
        <v>2137.0331293817412</v>
      </c>
      <c r="I19" s="11">
        <v>1965.1407859735309</v>
      </c>
      <c r="J19" s="11">
        <v>1956.4264053244779</v>
      </c>
      <c r="K19" s="11">
        <v>1858.9144335521887</v>
      </c>
      <c r="L19" s="11">
        <v>-567.40618317938538</v>
      </c>
      <c r="M19" s="11">
        <v>-255.82095499272054</v>
      </c>
      <c r="N19" s="11">
        <v>573.59944710537866</v>
      </c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1"/>
      <c r="FO19" s="1"/>
      <c r="FP19" s="1"/>
    </row>
    <row r="20" spans="1:173" s="9" customFormat="1" ht="60" x14ac:dyDescent="0.25">
      <c r="A20" s="31" t="s">
        <v>36</v>
      </c>
      <c r="B20" s="32" t="s">
        <v>10</v>
      </c>
      <c r="C20" s="22">
        <f>SUM(C21:C27)</f>
        <v>20425.103800000001</v>
      </c>
      <c r="D20" s="22">
        <f t="shared" ref="D20:F20" si="16">SUM(D21:D27)</f>
        <v>21651.133930316159</v>
      </c>
      <c r="E20" s="22">
        <f t="shared" si="16"/>
        <v>23605.258837400477</v>
      </c>
      <c r="F20" s="22">
        <f t="shared" si="16"/>
        <v>25960.355923167001</v>
      </c>
      <c r="G20" s="22">
        <f t="shared" ref="G20:L20" si="17">SUM(G21:G27)</f>
        <v>30455.662545849515</v>
      </c>
      <c r="H20" s="22">
        <f t="shared" si="17"/>
        <v>30186.446379096444</v>
      </c>
      <c r="I20" s="22">
        <f t="shared" si="17"/>
        <v>29166.356401636032</v>
      </c>
      <c r="J20" s="22">
        <f t="shared" si="17"/>
        <v>32778.080262557844</v>
      </c>
      <c r="K20" s="22">
        <f t="shared" si="17"/>
        <v>34070.791775468693</v>
      </c>
      <c r="L20" s="22">
        <f t="shared" si="17"/>
        <v>28137.854273611021</v>
      </c>
      <c r="M20" s="22">
        <f t="shared" ref="M20" si="18">SUM(M21:M27)</f>
        <v>35056.119864141998</v>
      </c>
      <c r="N20" s="22">
        <f t="shared" ref="N20" si="19">SUM(N21:N27)</f>
        <v>40413.879148648623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Q20" s="10"/>
    </row>
    <row r="21" spans="1:173" ht="15.75" x14ac:dyDescent="0.25">
      <c r="A21" s="24">
        <v>7.1</v>
      </c>
      <c r="B21" s="25" t="s">
        <v>11</v>
      </c>
      <c r="C21" s="11">
        <v>18</v>
      </c>
      <c r="D21" s="11">
        <v>22</v>
      </c>
      <c r="E21" s="11">
        <v>24</v>
      </c>
      <c r="F21" s="11">
        <v>28</v>
      </c>
      <c r="G21" s="11">
        <v>29</v>
      </c>
      <c r="H21" s="11">
        <v>8</v>
      </c>
      <c r="I21" s="11">
        <v>38</v>
      </c>
      <c r="J21" s="11">
        <v>34</v>
      </c>
      <c r="K21" s="11">
        <v>67</v>
      </c>
      <c r="L21" s="11">
        <v>-212</v>
      </c>
      <c r="M21" s="11">
        <v>35</v>
      </c>
      <c r="N21" s="11">
        <v>168</v>
      </c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1"/>
      <c r="FO21" s="1"/>
      <c r="FP21" s="1"/>
    </row>
    <row r="22" spans="1:173" ht="15.75" x14ac:dyDescent="0.25">
      <c r="A22" s="24">
        <v>7.2</v>
      </c>
      <c r="B22" s="25" t="s">
        <v>12</v>
      </c>
      <c r="C22" s="11">
        <v>11465.265100000001</v>
      </c>
      <c r="D22" s="11">
        <v>11402.181726790639</v>
      </c>
      <c r="E22" s="11">
        <v>12686.928690496885</v>
      </c>
      <c r="F22" s="11">
        <v>12433.057095417216</v>
      </c>
      <c r="G22" s="11">
        <v>14671.046827602273</v>
      </c>
      <c r="H22" s="11">
        <v>15457.825821620816</v>
      </c>
      <c r="I22" s="11">
        <v>15589.724814277328</v>
      </c>
      <c r="J22" s="11">
        <v>20426.518666631448</v>
      </c>
      <c r="K22" s="11">
        <v>20648.983390395868</v>
      </c>
      <c r="L22" s="11">
        <v>16076.558649769888</v>
      </c>
      <c r="M22" s="11">
        <v>21351.958849003608</v>
      </c>
      <c r="N22" s="11">
        <v>23657.37093228933</v>
      </c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1"/>
      <c r="FO22" s="1"/>
      <c r="FP22" s="1"/>
    </row>
    <row r="23" spans="1:173" ht="15.75" x14ac:dyDescent="0.25">
      <c r="A23" s="24">
        <v>7.3</v>
      </c>
      <c r="B23" s="25" t="s">
        <v>13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1"/>
      <c r="FO23" s="1"/>
      <c r="FP23" s="1"/>
    </row>
    <row r="24" spans="1:173" ht="15.75" x14ac:dyDescent="0.25">
      <c r="A24" s="24">
        <v>7.4</v>
      </c>
      <c r="B24" s="25" t="s">
        <v>14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5.6762975882001196</v>
      </c>
      <c r="K24" s="11">
        <v>3.4234136325591136</v>
      </c>
      <c r="L24" s="11">
        <v>0.11403425363777231</v>
      </c>
      <c r="M24" s="11">
        <v>-7.5669179718112858</v>
      </c>
      <c r="N24" s="11">
        <v>26.028438256083433</v>
      </c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1"/>
      <c r="FO24" s="1"/>
      <c r="FP24" s="1"/>
    </row>
    <row r="25" spans="1:173" ht="30" x14ac:dyDescent="0.25">
      <c r="A25" s="24">
        <v>7.5</v>
      </c>
      <c r="B25" s="25" t="s">
        <v>15</v>
      </c>
      <c r="C25" s="11">
        <v>71.838700000000003</v>
      </c>
      <c r="D25" s="11">
        <v>76.212398017637696</v>
      </c>
      <c r="E25" s="11">
        <v>73.312390895631751</v>
      </c>
      <c r="F25" s="11">
        <v>80.735226967007065</v>
      </c>
      <c r="G25" s="11">
        <v>85.555212926176864</v>
      </c>
      <c r="H25" s="11">
        <v>132.45798772563174</v>
      </c>
      <c r="I25" s="11">
        <v>167.01834365760945</v>
      </c>
      <c r="J25" s="11">
        <v>673.57537173609728</v>
      </c>
      <c r="K25" s="11">
        <v>479.8051745483715</v>
      </c>
      <c r="L25" s="11">
        <v>175.27419934647435</v>
      </c>
      <c r="M25" s="11">
        <v>912.68115076754236</v>
      </c>
      <c r="N25" s="11">
        <v>2073.2752961457818</v>
      </c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1"/>
      <c r="FO25" s="1"/>
      <c r="FP25" s="1"/>
    </row>
    <row r="26" spans="1:173" ht="15.75" x14ac:dyDescent="0.25">
      <c r="A26" s="24">
        <v>7.6</v>
      </c>
      <c r="B26" s="25" t="s">
        <v>16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10.292089080039531</v>
      </c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1"/>
      <c r="FO26" s="1"/>
      <c r="FP26" s="1"/>
    </row>
    <row r="27" spans="1:173" ht="45" x14ac:dyDescent="0.25">
      <c r="A27" s="24">
        <v>7.7</v>
      </c>
      <c r="B27" s="25" t="s">
        <v>17</v>
      </c>
      <c r="C27" s="11">
        <v>8870</v>
      </c>
      <c r="D27" s="11">
        <v>10150.739805507883</v>
      </c>
      <c r="E27" s="11">
        <v>10821.017756007959</v>
      </c>
      <c r="F27" s="11">
        <v>13418.563600782778</v>
      </c>
      <c r="G27" s="11">
        <v>15670.060505321064</v>
      </c>
      <c r="H27" s="11">
        <v>14588.162569749995</v>
      </c>
      <c r="I27" s="11">
        <v>13371.613243701093</v>
      </c>
      <c r="J27" s="11">
        <v>11638.309926602098</v>
      </c>
      <c r="K27" s="11">
        <v>12871.579796891892</v>
      </c>
      <c r="L27" s="11">
        <v>12097.90739024102</v>
      </c>
      <c r="M27" s="11">
        <v>12764.046782342659</v>
      </c>
      <c r="N27" s="11">
        <v>14478.912392877393</v>
      </c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1"/>
      <c r="FO27" s="1"/>
      <c r="FP27" s="1"/>
    </row>
    <row r="28" spans="1:173" ht="15.75" x14ac:dyDescent="0.25">
      <c r="A28" s="26" t="s">
        <v>37</v>
      </c>
      <c r="B28" s="25" t="s">
        <v>18</v>
      </c>
      <c r="C28" s="11">
        <v>20554</v>
      </c>
      <c r="D28" s="11">
        <v>21275</v>
      </c>
      <c r="E28" s="11">
        <v>22386</v>
      </c>
      <c r="F28" s="11">
        <v>25687</v>
      </c>
      <c r="G28" s="11">
        <v>28773</v>
      </c>
      <c r="H28" s="11">
        <v>25918</v>
      </c>
      <c r="I28" s="11">
        <v>23792</v>
      </c>
      <c r="J28" s="11">
        <v>30077</v>
      </c>
      <c r="K28" s="11">
        <v>34432</v>
      </c>
      <c r="L28" s="11">
        <v>32202.662290261309</v>
      </c>
      <c r="M28" s="11">
        <v>17986.874761603482</v>
      </c>
      <c r="N28" s="11">
        <v>26651.886750526344</v>
      </c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1"/>
      <c r="FO28" s="1"/>
      <c r="FP28" s="1"/>
    </row>
    <row r="29" spans="1:173" ht="45" x14ac:dyDescent="0.25">
      <c r="A29" s="26" t="s">
        <v>38</v>
      </c>
      <c r="B29" s="25" t="s">
        <v>19</v>
      </c>
      <c r="C29" s="11">
        <v>35176.463200439997</v>
      </c>
      <c r="D29" s="11">
        <v>35803.778872866817</v>
      </c>
      <c r="E29" s="11">
        <v>36663.546741983155</v>
      </c>
      <c r="F29" s="11">
        <v>33971.274640400385</v>
      </c>
      <c r="G29" s="11">
        <v>32422.723323532242</v>
      </c>
      <c r="H29" s="11">
        <v>33267.550703397865</v>
      </c>
      <c r="I29" s="11">
        <v>31888.053154482113</v>
      </c>
      <c r="J29" s="11">
        <v>29563.237482626108</v>
      </c>
      <c r="K29" s="11">
        <v>29844.857085123942</v>
      </c>
      <c r="L29" s="11">
        <v>27358.282553160014</v>
      </c>
      <c r="M29" s="11">
        <v>29355.025101211875</v>
      </c>
      <c r="N29" s="11">
        <v>31067.844890881694</v>
      </c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1"/>
      <c r="FO29" s="1"/>
      <c r="FP29" s="1"/>
    </row>
    <row r="30" spans="1:173" ht="15.75" x14ac:dyDescent="0.25">
      <c r="A30" s="26" t="s">
        <v>39</v>
      </c>
      <c r="B30" s="25" t="s">
        <v>54</v>
      </c>
      <c r="C30" s="11">
        <v>104843</v>
      </c>
      <c r="D30" s="11">
        <v>106803.78566780541</v>
      </c>
      <c r="E30" s="11">
        <v>119852.56916759981</v>
      </c>
      <c r="F30" s="11">
        <v>144678.77789510734</v>
      </c>
      <c r="G30" s="11">
        <v>149517.43676539726</v>
      </c>
      <c r="H30" s="11">
        <v>157813.16328534027</v>
      </c>
      <c r="I30" s="11">
        <v>174566.68070761775</v>
      </c>
      <c r="J30" s="11">
        <v>163183.61814814815</v>
      </c>
      <c r="K30" s="11">
        <v>220328.40825350033</v>
      </c>
      <c r="L30" s="11">
        <v>225605.35648994514</v>
      </c>
      <c r="M30" s="11">
        <v>241680.82228168327</v>
      </c>
      <c r="N30" s="11">
        <v>251502.9684969339</v>
      </c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1"/>
      <c r="FO30" s="1"/>
      <c r="FP30" s="1"/>
    </row>
    <row r="31" spans="1:173" ht="15.75" x14ac:dyDescent="0.25">
      <c r="A31" s="26" t="s">
        <v>40</v>
      </c>
      <c r="B31" s="25" t="s">
        <v>20</v>
      </c>
      <c r="C31" s="11">
        <v>137529.1519</v>
      </c>
      <c r="D31" s="11">
        <v>149688.89910288891</v>
      </c>
      <c r="E31" s="11">
        <v>156173.23228232237</v>
      </c>
      <c r="F31" s="11">
        <v>151854.72267943283</v>
      </c>
      <c r="G31" s="11">
        <v>174091.37643955345</v>
      </c>
      <c r="H31" s="11">
        <v>201936.09481852135</v>
      </c>
      <c r="I31" s="11">
        <v>243912.20859416563</v>
      </c>
      <c r="J31" s="11">
        <v>241369.85476662123</v>
      </c>
      <c r="K31" s="11">
        <v>254237.70607748366</v>
      </c>
      <c r="L31" s="11">
        <v>254570.48901478172</v>
      </c>
      <c r="M31" s="11">
        <v>297594.91139926319</v>
      </c>
      <c r="N31" s="11">
        <v>361873.17243499617</v>
      </c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1"/>
      <c r="FO31" s="1"/>
      <c r="FP31" s="1"/>
    </row>
    <row r="32" spans="1:173" s="10" customFormat="1" ht="15.75" x14ac:dyDescent="0.25">
      <c r="A32" s="27"/>
      <c r="B32" s="28" t="s">
        <v>30</v>
      </c>
      <c r="C32" s="23">
        <f>C17+C20+C28+C29+C30+C31</f>
        <v>376186.50270044</v>
      </c>
      <c r="D32" s="23">
        <f t="shared" ref="D32:K32" si="20">D17+D20+D28+D29+D30+D31</f>
        <v>379839.86947057489</v>
      </c>
      <c r="E32" s="23">
        <f t="shared" si="20"/>
        <v>416585.11988801952</v>
      </c>
      <c r="F32" s="23">
        <f t="shared" si="20"/>
        <v>432249.2223962968</v>
      </c>
      <c r="G32" s="23">
        <f t="shared" si="20"/>
        <v>464177.64377603133</v>
      </c>
      <c r="H32" s="23">
        <f t="shared" si="20"/>
        <v>516850.96209294704</v>
      </c>
      <c r="I32" s="23">
        <f t="shared" si="20"/>
        <v>566050.45218183065</v>
      </c>
      <c r="J32" s="23">
        <f t="shared" si="20"/>
        <v>562501.95715399389</v>
      </c>
      <c r="K32" s="23">
        <f t="shared" si="20"/>
        <v>644047.12725836248</v>
      </c>
      <c r="L32" s="23">
        <f t="shared" ref="L32:M32" si="21">L17+L20+L28+L29+L30+L31</f>
        <v>627118.31816464174</v>
      </c>
      <c r="M32" s="23">
        <f t="shared" si="21"/>
        <v>671097.53747959307</v>
      </c>
      <c r="N32" s="23">
        <f t="shared" ref="N32" si="22">N17+N20+N28+N29+N30+N31</f>
        <v>766176.35631646146</v>
      </c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9"/>
      <c r="FO32" s="9"/>
      <c r="FP32" s="9"/>
    </row>
    <row r="33" spans="1:173" s="9" customFormat="1" ht="30" x14ac:dyDescent="0.25">
      <c r="A33" s="20" t="s">
        <v>27</v>
      </c>
      <c r="B33" s="33" t="s">
        <v>51</v>
      </c>
      <c r="C33" s="22">
        <f t="shared" ref="C33" si="23">C6+C11+C13+C14+C15+C17+C20+C28+C29+C30+C31</f>
        <v>1002147.0497004401</v>
      </c>
      <c r="D33" s="22">
        <f t="shared" ref="D33:K33" si="24">D6+D11+D13+D14+D15+D17+D20+D28+D29+D30+D31</f>
        <v>1026788.3887466703</v>
      </c>
      <c r="E33" s="22">
        <f t="shared" si="24"/>
        <v>1096650.0224304888</v>
      </c>
      <c r="F33" s="22">
        <f t="shared" si="24"/>
        <v>1272780.0761601562</v>
      </c>
      <c r="G33" s="22">
        <f t="shared" si="24"/>
        <v>1241440.4510481332</v>
      </c>
      <c r="H33" s="22">
        <f t="shared" si="24"/>
        <v>1255188.3057824178</v>
      </c>
      <c r="I33" s="22">
        <f t="shared" si="24"/>
        <v>1317152.5566150593</v>
      </c>
      <c r="J33" s="22">
        <f t="shared" si="24"/>
        <v>1397857.1314968399</v>
      </c>
      <c r="K33" s="22">
        <f t="shared" si="24"/>
        <v>1581135.3169839352</v>
      </c>
      <c r="L33" s="22">
        <f t="shared" ref="L33:M33" si="25">L6+L11+L13+L14+L15+L17+L20+L28+L29+L30+L31</f>
        <v>1467574.0130927777</v>
      </c>
      <c r="M33" s="22">
        <f t="shared" si="25"/>
        <v>1473957.0211502768</v>
      </c>
      <c r="N33" s="22">
        <f t="shared" ref="N33" si="26">N6+N11+N13+N14+N15+N17+N20+N28+N29+N30+N31</f>
        <v>1492556.2185523158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Q33" s="10"/>
    </row>
    <row r="34" spans="1:173" s="10" customFormat="1" ht="15.75" x14ac:dyDescent="0.25">
      <c r="A34" s="36" t="s">
        <v>43</v>
      </c>
      <c r="B34" s="37" t="s">
        <v>25</v>
      </c>
      <c r="C34" s="23">
        <f>GSVA_const!C34</f>
        <v>41341</v>
      </c>
      <c r="D34" s="23">
        <f>GSVA_const!D34</f>
        <v>40770.251376196458</v>
      </c>
      <c r="E34" s="23">
        <f>GSVA_const!E34</f>
        <v>52365.563991595081</v>
      </c>
      <c r="F34" s="23">
        <f>GSVA_const!F34</f>
        <v>61799.567179496415</v>
      </c>
      <c r="G34" s="23">
        <f>GSVA_const!G34</f>
        <v>72957.82540887814</v>
      </c>
      <c r="H34" s="23">
        <f>GSVA_const!H34</f>
        <v>99050.915146189916</v>
      </c>
      <c r="I34" s="23">
        <f>GSVA_const!I34</f>
        <v>85991.483130563676</v>
      </c>
      <c r="J34" s="23">
        <f>GSVA_const!J34</f>
        <v>101941.15672938223</v>
      </c>
      <c r="K34" s="23">
        <f>GSVA_const!K34</f>
        <v>139589.85504837293</v>
      </c>
      <c r="L34" s="23">
        <f>GSVA_const!L34</f>
        <v>172027.73724870232</v>
      </c>
      <c r="M34" s="23">
        <f>GSVA_const!M34</f>
        <v>164187.26025376836</v>
      </c>
      <c r="N34" s="23">
        <f>GSVA_const!N34</f>
        <v>133824.73757136008</v>
      </c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</row>
    <row r="35" spans="1:173" s="10" customFormat="1" ht="15.75" x14ac:dyDescent="0.25">
      <c r="A35" s="36" t="s">
        <v>44</v>
      </c>
      <c r="B35" s="37" t="s">
        <v>24</v>
      </c>
      <c r="C35" s="23">
        <f>GSVA_const!C35</f>
        <v>20542</v>
      </c>
      <c r="D35" s="23">
        <f>GSVA_const!D35</f>
        <v>27681.010289990645</v>
      </c>
      <c r="E35" s="23">
        <f>GSVA_const!E35</f>
        <v>26371.555555555558</v>
      </c>
      <c r="F35" s="23">
        <f>GSVA_const!F35</f>
        <v>26420.544337137842</v>
      </c>
      <c r="G35" s="23">
        <f>GSVA_const!G35</f>
        <v>25492.251595259801</v>
      </c>
      <c r="H35" s="23">
        <f>GSVA_const!H35</f>
        <v>14701.508087014859</v>
      </c>
      <c r="I35" s="23">
        <f>GSVA_const!I35</f>
        <v>10997.151482431633</v>
      </c>
      <c r="J35" s="23">
        <f>GSVA_const!J35</f>
        <v>10228.632405564136</v>
      </c>
      <c r="K35" s="23">
        <f>GSVA_const!K35</f>
        <v>12071.707012993664</v>
      </c>
      <c r="L35" s="23">
        <f>GSVA_const!L35</f>
        <v>23687.590334893306</v>
      </c>
      <c r="M35" s="23">
        <f>GSVA_const!M35</f>
        <v>27043.306784693083</v>
      </c>
      <c r="N35" s="23">
        <f>GSVA_const!N35</f>
        <v>26758.842700766611</v>
      </c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</row>
    <row r="36" spans="1:173" s="10" customFormat="1" ht="30" x14ac:dyDescent="0.25">
      <c r="A36" s="36" t="s">
        <v>45</v>
      </c>
      <c r="B36" s="37" t="s">
        <v>63</v>
      </c>
      <c r="C36" s="23">
        <f>C33+C34-C35</f>
        <v>1022946.0497004401</v>
      </c>
      <c r="D36" s="23">
        <f t="shared" ref="D36:L36" si="27">D33+D34-D35</f>
        <v>1039877.629832876</v>
      </c>
      <c r="E36" s="23">
        <f t="shared" si="27"/>
        <v>1122644.0308665284</v>
      </c>
      <c r="F36" s="23">
        <f t="shared" si="27"/>
        <v>1308159.0990025147</v>
      </c>
      <c r="G36" s="23">
        <f t="shared" si="27"/>
        <v>1288906.0248617514</v>
      </c>
      <c r="H36" s="23">
        <f t="shared" si="27"/>
        <v>1339537.712841593</v>
      </c>
      <c r="I36" s="23">
        <f t="shared" si="27"/>
        <v>1392146.8882631913</v>
      </c>
      <c r="J36" s="23">
        <f t="shared" si="27"/>
        <v>1489569.655820658</v>
      </c>
      <c r="K36" s="23">
        <f t="shared" si="27"/>
        <v>1708653.4650193143</v>
      </c>
      <c r="L36" s="23">
        <f t="shared" si="27"/>
        <v>1615914.1600065869</v>
      </c>
      <c r="M36" s="23">
        <f t="shared" ref="M36" si="28">M33+M34-M35</f>
        <v>1611100.974619352</v>
      </c>
      <c r="N36" s="23">
        <f t="shared" ref="N36" si="29">N33+N34-N35</f>
        <v>1599622.1134229093</v>
      </c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</row>
    <row r="37" spans="1:173" s="10" customFormat="1" ht="15.75" x14ac:dyDescent="0.25">
      <c r="A37" s="36" t="s">
        <v>46</v>
      </c>
      <c r="B37" s="37" t="s">
        <v>42</v>
      </c>
      <c r="C37" s="23">
        <f>GSVA_cur!C37</f>
        <v>13910</v>
      </c>
      <c r="D37" s="23">
        <f>GSVA_cur!D37</f>
        <v>14060</v>
      </c>
      <c r="E37" s="23">
        <f>GSVA_cur!E37</f>
        <v>14210</v>
      </c>
      <c r="F37" s="23">
        <f>GSVA_cur!F37</f>
        <v>14370</v>
      </c>
      <c r="G37" s="23">
        <f>GSVA_cur!G37</f>
        <v>14520</v>
      </c>
      <c r="H37" s="23">
        <f>GSVA_cur!H37</f>
        <v>14670</v>
      </c>
      <c r="I37" s="23">
        <f>GSVA_cur!I37</f>
        <v>14810</v>
      </c>
      <c r="J37" s="23">
        <f>GSVA_cur!J37</f>
        <v>14960</v>
      </c>
      <c r="K37" s="23">
        <f>GSVA_cur!K37</f>
        <v>15110</v>
      </c>
      <c r="L37" s="23">
        <f>GSVA_cur!L37</f>
        <v>15260</v>
      </c>
      <c r="M37" s="23">
        <f>GSVA_cur!M37</f>
        <v>15400</v>
      </c>
      <c r="N37" s="23">
        <f>GSVA_cur!N37</f>
        <v>15550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</row>
    <row r="38" spans="1:173" s="10" customFormat="1" ht="15.75" x14ac:dyDescent="0.25">
      <c r="A38" s="36" t="s">
        <v>47</v>
      </c>
      <c r="B38" s="37" t="s">
        <v>64</v>
      </c>
      <c r="C38" s="23">
        <f>C36/C37*1000</f>
        <v>73540.334270340783</v>
      </c>
      <c r="D38" s="23">
        <f t="shared" ref="D38:L38" si="30">D36/D37*1000</f>
        <v>73960.002121826183</v>
      </c>
      <c r="E38" s="23">
        <f t="shared" si="30"/>
        <v>79003.802312915446</v>
      </c>
      <c r="F38" s="23">
        <f t="shared" si="30"/>
        <v>91034.036117085227</v>
      </c>
      <c r="G38" s="23">
        <f t="shared" si="30"/>
        <v>88767.632566236309</v>
      </c>
      <c r="H38" s="23">
        <f t="shared" si="30"/>
        <v>91311.364201880904</v>
      </c>
      <c r="I38" s="23">
        <f t="shared" si="30"/>
        <v>94000.465108925811</v>
      </c>
      <c r="J38" s="23">
        <f t="shared" si="30"/>
        <v>99570.164159134889</v>
      </c>
      <c r="K38" s="23">
        <f t="shared" si="30"/>
        <v>113080.97055058334</v>
      </c>
      <c r="L38" s="23">
        <f t="shared" si="30"/>
        <v>105892.14678942246</v>
      </c>
      <c r="M38" s="23">
        <f t="shared" ref="M38" si="31">M36/M37*1000</f>
        <v>104616.94640385403</v>
      </c>
      <c r="N38" s="23">
        <f t="shared" ref="N38" si="32">N36/N37*1000</f>
        <v>102869.5892876469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BI38" s="8"/>
      <c r="BJ38" s="8"/>
      <c r="BK38" s="8"/>
      <c r="BL38" s="8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</row>
    <row r="39" spans="1:173" x14ac:dyDescent="0.25">
      <c r="A39" s="2" t="s">
        <v>74</v>
      </c>
      <c r="C39" s="4"/>
      <c r="D39" s="4"/>
      <c r="E39" s="4"/>
      <c r="F39" s="4"/>
      <c r="G39" s="3"/>
      <c r="H39" s="3"/>
      <c r="I39" s="3"/>
      <c r="J39" s="3"/>
      <c r="K39" s="3"/>
      <c r="L39" s="3"/>
      <c r="M39" s="3"/>
      <c r="N39" s="3"/>
    </row>
  </sheetData>
  <sheetProtection formatColumns="0" formatRows="0"/>
  <pageMargins left="0.70866141732283505" right="0.70866141732283505" top="0.74803149606299202" bottom="0.74803149606299202" header="0.31496062992126" footer="0.31496062992126"/>
  <pageSetup paperSize="9" scale="55" orientation="landscape" horizontalDpi="4294967295" verticalDpi="4294967295" r:id="rId1"/>
  <colBreaks count="6" manualBreakCount="6">
    <brk id="20" max="1048575" man="1"/>
    <brk id="36" max="1048575" man="1"/>
    <brk id="100" max="95" man="1"/>
    <brk id="136" max="1048575" man="1"/>
    <brk id="160" max="1048575" man="1"/>
    <brk id="168" max="9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GSVA_cur</vt:lpstr>
      <vt:lpstr>GSVA_const</vt:lpstr>
      <vt:lpstr>NSVA_cur</vt:lpstr>
      <vt:lpstr>NSVA_const</vt:lpstr>
      <vt:lpstr>GSVA_const!Print_Titles</vt:lpstr>
      <vt:lpstr>GSVA_cur!Print_Titles</vt:lpstr>
      <vt:lpstr>NSVA_const!Print_Titles</vt:lpstr>
      <vt:lpstr>NSVA_cur!Print_Titles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2024-08-16T06:20:02Z</dcterms:modified>
</cp:coreProperties>
</file>